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КГР\"/>
    </mc:Choice>
  </mc:AlternateContent>
  <workbookProtection workbookPassword="EEB6" lockStructure="1"/>
  <bookViews>
    <workbookView xWindow="0" yWindow="0" windowWidth="28800" windowHeight="14565" tabRatio="615" firstSheet="1" activeTab="1"/>
  </bookViews>
  <sheets>
    <sheet name="Инвентаризация" sheetId="1" state="hidden" r:id="rId1"/>
    <sheet name="Паспорт" sheetId="4" r:id="rId2"/>
  </sheets>
  <calcPr calcId="152511"/>
</workbook>
</file>

<file path=xl/calcChain.xml><?xml version="1.0" encoding="utf-8"?>
<calcChain xmlns="http://schemas.openxmlformats.org/spreadsheetml/2006/main"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H409" i="4" l="1"/>
  <c r="A373" i="4" l="1"/>
  <c r="C370" i="1"/>
  <c r="D328" i="1" s="1"/>
  <c r="C374" i="1"/>
  <c r="D329" i="1" s="1"/>
  <c r="C363" i="1"/>
  <c r="D327" i="1" s="1"/>
  <c r="C354" i="1"/>
  <c r="D326" i="1" s="1"/>
  <c r="C345" i="1"/>
  <c r="D325" i="1" s="1"/>
  <c r="C337" i="1"/>
  <c r="D324" i="1" s="1"/>
  <c r="C331" i="1"/>
  <c r="D323" i="1" s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A253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4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<sst xmlns="http://schemas.openxmlformats.org/spreadsheetml/2006/main" count="947" uniqueCount="378">
  <si>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</si>
  <si>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</si>
  <si>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</si>
  <si>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</si>
  <si>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</si>
  <si>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</si>
  <si>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</si>
  <si>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</si>
  <si>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</si>
  <si>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</si>
  <si>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</si>
  <si>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</si>
  <si>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</si>
  <si>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</si>
  <si>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</si>
  <si>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</si>
  <si>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</si>
  <si>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</si>
  <si>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</si>
  <si>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</si>
  <si>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</si>
  <si>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</si>
  <si>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</si>
  <si>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</si>
  <si>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</si>
  <si>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</si>
  <si>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</si>
  <si>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</si>
  <si>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</si>
  <si>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</si>
  <si>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</si>
  <si>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</si>
  <si>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</si>
  <si>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</si>
  <si>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</si>
  <si>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</si>
  <si>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</si>
  <si>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</si>
  <si>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</si>
  <si>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</si>
  <si>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</si>
  <si>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</si>
  <si>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</si>
  <si>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</si>
  <si>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</si>
  <si>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</si>
  <si>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</si>
  <si>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</si>
  <si>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</si>
  <si>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</si>
  <si>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</si>
  <si>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</si>
  <si>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</si>
  <si>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</si>
  <si>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</si>
  <si>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</si>
  <si>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</si>
  <si>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</si>
  <si>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</si>
  <si>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</si>
  <si>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</si>
  <si>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</si>
  <si>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</si>
  <si>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</si>
  <si>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</si>
  <si>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</si>
  <si>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</si>
  <si>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</si>
  <si>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</si>
  <si>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</si>
  <si>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</si>
  <si>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</si>
  <si>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</si>
  <si>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</si>
  <si>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</si>
  <si>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</si>
  <si>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</si>
  <si>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</si>
  <si>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</si>
  <si>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</si>
  <si>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</si>
  <si>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</si>
  <si>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</si>
  <si>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</si>
  <si>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</si>
  <si>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</si>
  <si>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</si>
  <si>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</si>
  <si>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</si>
  <si>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</si>
  <si>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</si>
  <si>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</si>
  <si>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</si>
  <si>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</si>
  <si>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</si>
  <si>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</si>
  <si>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</si>
  <si>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</si>
  <si>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</si>
  <si>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</si>
  <si>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</si>
  <si>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</si>
  <si>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</si>
  <si>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</si>
  <si>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</si>
  <si>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</si>
  <si>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</si>
  <si>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</si>
  <si>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</si>
  <si>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</si>
  <si>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</si>
  <si>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</si>
  <si>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</si>
  <si>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</si>
  <si>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</si>
  <si>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</si>
  <si>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</si>
  <si>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</si>
  <si>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</si>
  <si>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</si>
  <si>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</si>
  <si>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</si>
  <si>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</si>
  <si>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</si>
  <si>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</si>
  <si>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</si>
  <si>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</si>
  <si>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</si>
  <si>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</si>
  <si>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</si>
  <si>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</si>
  <si>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</si>
  <si>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</si>
  <si>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</si>
  <si>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</si>
  <si>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</si>
  <si>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</si>
  <si>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</si>
  <si>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</si>
  <si>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</si>
  <si>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</si>
  <si>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</si>
  <si>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</si>
  <si>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</si>
  <si>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</si>
  <si>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</si>
  <si>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</si>
  <si>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</si>
  <si>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</si>
  <si>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</si>
  <si>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</si>
  <si>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</si>
  <si>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</si>
  <si>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</si>
  <si>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</si>
  <si>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</si>
  <si>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</si>
  <si>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</si>
  <si>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</si>
  <si>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</si>
  <si>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</si>
  <si>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</si>
  <si>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</si>
  <si>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</si>
  <si>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</si>
  <si>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</si>
  <si>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</si>
  <si>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</si>
  <si>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</si>
  <si>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</si>
  <si>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</si>
  <si>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</si>
  <si>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</si>
  <si>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</si>
  <si>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</si>
  <si>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</si>
  <si>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</si>
  <si>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</si>
  <si>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</si>
  <si>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</si>
  <si>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</si>
  <si>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</si>
  <si>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</si>
  <si>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</si>
  <si>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</si>
  <si>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</si>
  <si>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</si>
  <si>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</si>
  <si>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</si>
  <si>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</si>
  <si>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</si>
  <si>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</si>
  <si>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</si>
  <si>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</si>
  <si>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</si>
  <si>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</si>
  <si>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</si>
  <si>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</si>
  <si>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</si>
  <si>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</si>
  <si>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</si>
  <si>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</si>
  <si>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</si>
  <si>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</si>
  <si>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</si>
  <si>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</si>
  <si>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</si>
  <si>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</si>
  <si>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</si>
  <si>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</si>
  <si>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</si>
  <si>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</si>
  <si>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</si>
  <si>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</si>
  <si>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</si>
  <si>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</si>
  <si>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</si>
  <si>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</si>
  <si>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</si>
  <si>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</si>
  <si>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</si>
  <si>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</si>
  <si>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</si>
  <si>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</si>
  <si>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</si>
  <si>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</si>
  <si>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</si>
  <si>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</si>
  <si>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</si>
  <si>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</si>
  <si>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</si>
  <si>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</si>
  <si>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</si>
  <si>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</si>
  <si>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</si>
  <si>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</si>
  <si>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</si>
  <si>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</si>
  <si>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</si>
  <si>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</si>
  <si>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</si>
  <si>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</si>
  <si>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</si>
  <si>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</si>
  <si>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</si>
  <si>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</si>
  <si>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</si>
  <si>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</si>
  <si>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</si>
  <si>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</si>
  <si>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</si>
  <si>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</si>
  <si>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</si>
  <si>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</si>
  <si>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</si>
  <si>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</si>
  <si>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</si>
  <si>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</si>
  <si>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</si>
  <si>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</si>
  <si>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</si>
  <si>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</si>
  <si>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</si>
  <si>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</si>
  <si>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</si>
  <si>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</si>
  <si>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</si>
  <si>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</si>
  <si>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</si>
  <si>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</si>
  <si>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</si>
  <si>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</si>
  <si>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</si>
  <si>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</si>
  <si>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</si>
  <si>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</si>
  <si>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</si>
  <si>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</si>
  <si>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</si>
  <si>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</si>
  <si>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</si>
  <si>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</si>
  <si>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</si>
  <si>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</si>
  <si>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</si>
  <si>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</si>
  <si>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</si>
  <si>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</si>
  <si>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</si>
  <si>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</si>
  <si>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</si>
  <si>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</si>
  <si>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</si>
  <si>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</si>
  <si>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</si>
  <si>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</si>
  <si>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</si>
  <si>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</si>
  <si>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</si>
  <si>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</si>
  <si>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</si>
  <si>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</si>
  <si>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</si>
  <si>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</si>
  <si>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</si>
  <si>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</si>
  <si>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</si>
  <si>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</si>
  <si>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</si>
  <si>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</si>
  <si>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</si>
  <si>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</si>
  <si>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</si>
  <si>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</si>
  <si>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</si>
  <si>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</si>
  <si>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</si>
  <si>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</si>
  <si>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</si>
  <si>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</si>
  <si>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</si>
  <si>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</si>
  <si>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</si>
  <si>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</si>
  <si>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</si>
  <si>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</si>
  <si>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</si>
  <si>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</si>
  <si>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</si>
  <si>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</si>
  <si>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</si>
  <si>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</si>
  <si>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</si>
  <si>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</si>
  <si>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</si>
  <si>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</si>
  <si>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</si>
  <si>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</si>
  <si>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</si>
  <si>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</si>
  <si>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</si>
  <si>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</si>
  <si>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</si>
  <si>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</si>
  <si>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</si>
  <si>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</si>
  <si>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</si>
  <si>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</si>
  <si>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</si>
  <si>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</si>
  <si>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</si>
  <si>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</si>
  <si>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</si>
  <si>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</si>
  <si>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</si>
  <si>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</si>
  <si>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</si>
  <si>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</si>
  <si>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</si>
  <si>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</si>
  <si>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</si>
  <si>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</si>
  <si>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</si>
  <si>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</si>
  <si>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</si>
  <si>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</si>
  <si>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</si>
  <si>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</si>
  <si>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</si>
  <si>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</si>
  <si>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_____________Е.Н. Абакумов</t>
  </si>
  <si>
    <t>Лопухинское сельское поселение</t>
  </si>
  <si>
    <t>м2</t>
  </si>
  <si>
    <t>м</t>
  </si>
  <si>
    <t xml:space="preserve"> ул. Первомайская д.11</t>
  </si>
  <si>
    <t>парковки смешанные щебень+асфальт</t>
  </si>
  <si>
    <t>ул. Первомайская д.11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</si>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</sst>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355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361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356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357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358</v>
      </c>
      <c r="D31" s="8" t="s">
        <v>95</v>
      </c>
      <c r="E31" t="s">
        <v>359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360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353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354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352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351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367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367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367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346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340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341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343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344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345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zoomScale="130" zoomScaleNormal="120" zoomScaleSheetLayoutView="130" workbookViewId="0">
      <selection activeCell="F12" sqref="F12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85" t="s">
        <v>319</v>
      </c>
      <c r="H1" s="185"/>
      <c r="I1" s="73"/>
    </row>
    <row r="2" spans="1:9" ht="17.100000000000001" customHeight="1" x14ac:dyDescent="0.3">
      <c r="G2" s="185" t="s">
        <v>320</v>
      </c>
      <c r="H2" s="185"/>
      <c r="I2" s="73"/>
    </row>
    <row r="3" spans="1:9" ht="30" customHeight="1" x14ac:dyDescent="0.3">
      <c r="G3" s="185" t="s">
        <v>370</v>
      </c>
      <c r="H3" s="185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89" t="s">
        <v>309</v>
      </c>
      <c r="E5" s="189"/>
      <c r="F5" s="189"/>
      <c r="G5" s="189"/>
      <c r="H5" s="88"/>
      <c r="I5" s="70"/>
    </row>
    <row r="6" spans="1:9" s="62" customFormat="1" ht="20.100000000000001" customHeight="1" x14ac:dyDescent="0.25">
      <c r="C6" s="89"/>
      <c r="D6" s="188" t="s">
        <v>330</v>
      </c>
      <c r="E6" s="188"/>
      <c r="F6" s="188"/>
      <c r="G6" s="188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90" t="s">
        <v>311</v>
      </c>
      <c r="E8" s="190"/>
      <c r="F8" s="190"/>
      <c r="G8" s="190"/>
      <c r="H8" s="93"/>
      <c r="I8" s="71"/>
    </row>
    <row r="9" spans="1:9" ht="20.100000000000001" customHeight="1" thickBot="1" x14ac:dyDescent="0.3">
      <c r="C9" s="94"/>
      <c r="D9" s="187" t="s">
        <v>371</v>
      </c>
      <c r="E9" s="187"/>
      <c r="F9" s="187"/>
      <c r="G9" s="187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1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43028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71" t="s">
        <v>314</v>
      </c>
      <c r="D16" s="172"/>
      <c r="E16" s="165" t="s">
        <v>374</v>
      </c>
      <c r="F16" s="166"/>
      <c r="G16" s="166"/>
      <c r="H16" s="167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71" t="s">
        <v>317</v>
      </c>
      <c r="D19" s="172"/>
      <c r="E19" s="168">
        <v>3882</v>
      </c>
      <c r="F19" s="169"/>
      <c r="G19" s="169"/>
      <c r="H19" s="170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71" t="s">
        <v>322</v>
      </c>
      <c r="D22" s="172"/>
      <c r="E22" s="165">
        <v>249</v>
      </c>
      <c r="F22" s="166"/>
      <c r="G22" s="166"/>
      <c r="H22" s="167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71" t="s">
        <v>318</v>
      </c>
      <c r="D25" s="172"/>
      <c r="E25" s="82">
        <v>3</v>
      </c>
      <c r="F25" s="82">
        <v>17</v>
      </c>
      <c r="G25" s="82">
        <v>200</v>
      </c>
      <c r="H25" s="82">
        <v>29</v>
      </c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92" t="str">
        <f>IF(D6="общественной территории","Составитель паспорта:","Количество подъездов:")</f>
        <v>Количество подъездов:</v>
      </c>
      <c r="D28" s="193"/>
      <c r="E28" s="165">
        <v>4</v>
      </c>
      <c r="F28" s="166"/>
      <c r="G28" s="166"/>
      <c r="H28" s="167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86" t="str">
        <f>IF(D6="общественной территории","","Составитель паспорта:")</f>
        <v>Составитель паспорта:</v>
      </c>
      <c r="D31" s="186"/>
      <c r="E31" s="191"/>
      <c r="F31" s="191"/>
      <c r="G31" s="191"/>
      <c r="H31" s="191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80"/>
      <c r="H34" s="181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82" t="str">
        <f>IF(D6="общественной территории","","(ФИО)")</f>
        <v>(ФИО)</v>
      </c>
      <c r="H35" s="182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73" t="s">
        <v>331</v>
      </c>
      <c r="C39" s="173"/>
      <c r="D39" s="173"/>
      <c r="E39" s="173"/>
      <c r="F39" s="173"/>
      <c r="G39" s="173"/>
      <c r="H39" s="173"/>
      <c r="I39" s="173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77" t="s">
        <v>332</v>
      </c>
      <c r="B71" s="178"/>
      <c r="C71" s="178"/>
      <c r="D71" s="178"/>
      <c r="E71" s="179"/>
      <c r="F71" s="174" t="s">
        <v>333</v>
      </c>
      <c r="G71" s="175"/>
      <c r="H71" s="175"/>
      <c r="I71" s="176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73" t="s">
        <v>259</v>
      </c>
      <c r="C82" s="173"/>
      <c r="D82" s="173"/>
      <c r="E82" s="173"/>
      <c r="F82" s="173"/>
      <c r="G82" s="173"/>
      <c r="H82" s="173"/>
      <c r="I82" s="173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172</v>
      </c>
      <c r="C85" s="55" t="str">
        <f>IFERROR(INDEX(Инвентаризация!$B$9:$I$42,MATCH($B85,Инвентаризация!$B$9:$B$42,0),COLUMN()-1),"")</f>
        <v xml:space="preserve">Покрытие </v>
      </c>
      <c r="D85" s="55" t="str">
        <f>IFERROR(INDEX(Инвентаризация!$B$9:$I$42,MATCH($B85,Инвентаризация!$B$9:$B$42,0),COLUMN()-1),"")</f>
        <v>Нет характеристик</v>
      </c>
      <c r="E85" s="55" t="str">
        <f>IFERROR(INDEX(Инвентаризация!$B$9:$I$42,MATCH($B85,Инвентаризация!$B$9:$B$42,0),COLUMN()-1),"")</f>
        <v>Нет характеристик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Площадь, кв. м</v>
      </c>
      <c r="H85" s="55" t="str">
        <f>IFERROR(INDEX(Инвентаризация!$B$9:$I$42,MATCH($B85,Инвентаризация!$B$9:$B$42,0),COLUMN()-1),"")</f>
        <v>Ширина проезда, м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172</v>
      </c>
      <c r="C89" s="158" t="s">
        <v>48</v>
      </c>
      <c r="D89" s="158"/>
      <c r="E89" s="158"/>
      <c r="F89" s="158" t="s">
        <v>209</v>
      </c>
      <c r="G89" s="141">
        <v>102</v>
      </c>
      <c r="H89" s="142" t="s">
        <v>373</v>
      </c>
      <c r="I89" s="159"/>
    </row>
    <row r="90" spans="1:9" ht="12.75" customHeight="1" x14ac:dyDescent="0.25">
      <c r="A90" s="157">
        <f>IF(B90="","",COUNTA($B$89:B90))</f>
        <v>2</v>
      </c>
      <c r="B90" s="69" t="s">
        <v>176</v>
      </c>
      <c r="C90" s="158" t="s">
        <v>201</v>
      </c>
      <c r="D90" s="158" t="s">
        <v>112</v>
      </c>
      <c r="E90" s="158" t="s">
        <v>359</v>
      </c>
      <c r="F90" s="158" t="s">
        <v>227</v>
      </c>
      <c r="G90" s="141"/>
      <c r="H90" s="142">
        <v>8</v>
      </c>
      <c r="I90" s="159"/>
    </row>
    <row r="91" spans="1:9" ht="12.75" customHeight="1" x14ac:dyDescent="0.25">
      <c r="A91" s="157">
        <f>IF(B91="","",COUNTA($B$89:B91))</f>
        <v>3</v>
      </c>
      <c r="B91" s="69" t="s">
        <v>177</v>
      </c>
      <c r="C91" s="158" t="s">
        <v>179</v>
      </c>
      <c r="D91" s="158"/>
      <c r="E91" s="158"/>
      <c r="F91" s="158" t="s">
        <v>227</v>
      </c>
      <c r="G91" s="141"/>
      <c r="H91" s="142">
        <v>4</v>
      </c>
      <c r="I91" s="159"/>
    </row>
    <row r="92" spans="1:9" ht="12.75" customHeight="1" x14ac:dyDescent="0.25">
      <c r="A92" s="157" t="str">
        <f>IF(B92="","",COUNTA($B$89:B92))</f>
        <v/>
      </c>
      <c r="B92" s="69"/>
      <c r="C92" s="158"/>
      <c r="D92" s="158"/>
      <c r="E92" s="158"/>
      <c r="F92" s="158"/>
      <c r="G92" s="141"/>
      <c r="H92" s="142"/>
      <c r="I92" s="159"/>
    </row>
    <row r="93" spans="1:9" ht="12.75" customHeight="1" x14ac:dyDescent="0.25">
      <c r="A93" s="157" t="str">
        <f>IF(B93="","",COUNTA($B$89:B93))</f>
        <v/>
      </c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73" t="s">
        <v>270</v>
      </c>
      <c r="B123" s="173"/>
      <c r="C123" s="173"/>
      <c r="D123" s="173"/>
      <c r="E123" s="173"/>
      <c r="F123" s="173"/>
      <c r="G123" s="173"/>
      <c r="H123" s="173"/>
      <c r="I123" s="173"/>
    </row>
    <row r="124" spans="1:9" ht="20.100000000000001" customHeight="1" x14ac:dyDescent="0.25">
      <c r="A124" s="146">
        <v>2</v>
      </c>
      <c r="B124" s="147" t="s">
        <v>365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0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Нет характеристик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18</v>
      </c>
      <c r="C130" s="158" t="s">
        <v>19</v>
      </c>
      <c r="D130" s="158"/>
      <c r="E130" s="158" t="s">
        <v>13</v>
      </c>
      <c r="F130" s="158" t="s">
        <v>275</v>
      </c>
      <c r="G130" s="141"/>
      <c r="H130" s="142"/>
      <c r="I130" s="159"/>
    </row>
    <row r="131" spans="1:9" ht="12.75" customHeight="1" x14ac:dyDescent="0.25">
      <c r="A131" s="157">
        <f>IF(B131="","",COUNTA($B$130:B131))</f>
        <v>2</v>
      </c>
      <c r="B131" s="69" t="s">
        <v>24</v>
      </c>
      <c r="C131" s="158" t="s">
        <v>26</v>
      </c>
      <c r="D131" s="158"/>
      <c r="E131" s="158" t="s">
        <v>29</v>
      </c>
      <c r="F131" s="158" t="s">
        <v>275</v>
      </c>
      <c r="G131" s="141"/>
      <c r="H131" s="142">
        <v>3</v>
      </c>
      <c r="I131" s="159"/>
    </row>
    <row r="132" spans="1:9" ht="12.75" customHeight="1" x14ac:dyDescent="0.25">
      <c r="A132" s="157" t="str">
        <f>IF(B132="","",COUNTA($B$130:B132))</f>
        <v/>
      </c>
      <c r="B132" s="69"/>
      <c r="C132" s="158"/>
      <c r="D132" s="158"/>
      <c r="E132" s="158"/>
      <c r="F132" s="158"/>
      <c r="G132" s="141"/>
      <c r="H132" s="142"/>
      <c r="I132" s="159"/>
    </row>
    <row r="133" spans="1:9" ht="12.75" customHeight="1" x14ac:dyDescent="0.25">
      <c r="A133" s="157" t="str">
        <f>IF(B133="","",COUNTA($B$130:B133))</f>
        <v/>
      </c>
      <c r="B133" s="69"/>
      <c r="C133" s="158"/>
      <c r="D133" s="158"/>
      <c r="E133" s="158"/>
      <c r="F133" s="158"/>
      <c r="G133" s="141"/>
      <c r="H133" s="142"/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73"/>
      <c r="B164" s="173"/>
      <c r="C164" s="173"/>
      <c r="D164" s="173"/>
      <c r="E164" s="173"/>
      <c r="F164" s="173"/>
      <c r="G164" s="173"/>
      <c r="H164" s="173"/>
      <c r="I164" s="173"/>
    </row>
    <row r="165" spans="1:9" ht="20.100000000000001" customHeight="1" x14ac:dyDescent="0.25">
      <c r="A165" s="146">
        <v>3</v>
      </c>
      <c r="B165" s="148" t="s">
        <v>364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138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Нет характеристик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Размер, м</v>
      </c>
      <c r="H167" s="55" t="str">
        <f>IFERROR(INDEX(Инвентаризация!$B$52:$I$284,MATCH($B167,Инвентаризация!$B$52:$B$284,0),COLUMN()-1),"")</f>
        <v>Перепад высот, м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>
        <f>IF(B171="","",COUNTA($B$171:B171))</f>
        <v>1</v>
      </c>
      <c r="B171" s="69" t="s">
        <v>204</v>
      </c>
      <c r="C171" s="158" t="s">
        <v>48</v>
      </c>
      <c r="D171" s="158"/>
      <c r="E171" s="158" t="s">
        <v>323</v>
      </c>
      <c r="F171" s="163" t="s">
        <v>209</v>
      </c>
      <c r="G171" s="141">
        <v>1161</v>
      </c>
      <c r="H171" s="142" t="s">
        <v>372</v>
      </c>
      <c r="I171" s="159" t="s">
        <v>375</v>
      </c>
    </row>
    <row r="172" spans="1:9" ht="12.75" customHeight="1" x14ac:dyDescent="0.25">
      <c r="A172" s="157" t="str">
        <f>IF(B172="","",COUNTA($B$171:B172))</f>
        <v/>
      </c>
      <c r="B172" s="69"/>
      <c r="C172" s="158"/>
      <c r="D172" s="158"/>
      <c r="E172" s="158"/>
      <c r="F172" s="163"/>
      <c r="G172" s="141"/>
      <c r="H172" s="142"/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73"/>
      <c r="B205" s="173"/>
      <c r="C205" s="173"/>
      <c r="D205" s="173"/>
      <c r="E205" s="173"/>
      <c r="F205" s="173"/>
      <c r="G205" s="173"/>
      <c r="H205" s="173"/>
      <c r="I205" s="173"/>
    </row>
    <row r="206" spans="1:9" ht="20.100000000000001" customHeight="1" x14ac:dyDescent="0.25">
      <c r="A206" s="146">
        <v>4</v>
      </c>
      <c r="B206" s="148" t="s">
        <v>363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85</v>
      </c>
      <c r="C208" s="55" t="str">
        <f>IFERROR(INDEX(Инвентаризация!$B$52:$I$284,MATCH($B208,Инвентаризация!$B$52:$B$284,0),COLUMN()-1),"")</f>
        <v>Материал</v>
      </c>
      <c r="D208" s="55" t="str">
        <f>IFERROR(INDEX(Инвентаризация!$B$52:$I$284,MATCH($B208,Инвентаризация!$B$52:$B$284,0),COLUMN()-1),"")</f>
        <v>Нет характеристик</v>
      </c>
      <c r="E208" s="55" t="str">
        <f>IFERROR(INDEX(Инвентаризация!$B$52:$I$284,MATCH($B208,Инвентаризация!$B$52:$B$284,0),COLUMN()-1),"")</f>
        <v>Нет характеристик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Количество парковочных мест, ед.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 t="str">
        <f>IF(B212="","",COUNTA($B$212:B212))</f>
        <v/>
      </c>
      <c r="B212" s="69"/>
      <c r="C212" s="158"/>
      <c r="D212" s="158"/>
      <c r="E212" s="158"/>
      <c r="F212" s="158"/>
      <c r="G212" s="141"/>
      <c r="H212" s="142"/>
      <c r="I212" s="159"/>
    </row>
    <row r="213" spans="1:9" ht="12.75" customHeight="1" x14ac:dyDescent="0.25">
      <c r="A213" s="157" t="str">
        <f>IF(B213="","",COUNTA($B$212:B213))</f>
        <v/>
      </c>
      <c r="B213" s="69"/>
      <c r="C213" s="158"/>
      <c r="D213" s="158"/>
      <c r="E213" s="158"/>
      <c r="F213" s="158"/>
      <c r="G213" s="141"/>
      <c r="H213" s="142"/>
      <c r="I213" s="159"/>
    </row>
    <row r="214" spans="1:9" ht="12.75" customHeight="1" x14ac:dyDescent="0.25">
      <c r="A214" s="157" t="str">
        <f>IF(B214="","",COUNTA($B$212:B214))</f>
        <v/>
      </c>
      <c r="B214" s="69"/>
      <c r="C214" s="158"/>
      <c r="D214" s="158"/>
      <c r="E214" s="158"/>
      <c r="F214" s="158"/>
      <c r="G214" s="141"/>
      <c r="H214" s="142"/>
      <c r="I214" s="159"/>
    </row>
    <row r="215" spans="1:9" ht="12.75" customHeight="1" x14ac:dyDescent="0.25">
      <c r="A215" s="157" t="str">
        <f>IF(B215="","",COUNTA($B$212:B215))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73"/>
      <c r="B246" s="173"/>
      <c r="C246" s="173"/>
      <c r="D246" s="173"/>
      <c r="E246" s="173"/>
      <c r="F246" s="173"/>
      <c r="G246" s="173"/>
      <c r="H246" s="173"/>
      <c r="I246" s="173"/>
    </row>
    <row r="247" spans="1:9" ht="20.100000000000001" customHeight="1" x14ac:dyDescent="0.25">
      <c r="A247" s="146">
        <v>5</v>
      </c>
      <c r="B247" s="150" t="s">
        <v>362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132</v>
      </c>
      <c r="C249" s="55" t="str">
        <f>IFERROR(INDEX(Инвентаризация!$B$52:$I$284,MATCH($B249,Инвентаризация!$B$52:$B$284,0),COLUMN()-1),"")</f>
        <v>Материал</v>
      </c>
      <c r="D249" s="55" t="str">
        <f>IFERROR(INDEX(Инвентаризация!$B$52:$I$284,MATCH($B249,Инвентаризация!$B$52:$B$284,0),COLUMN()-1),"")</f>
        <v>Нет характеристик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Площадь, кв.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 t="str">
        <f>IF(B253="","",COUNTA($B$253:B253))</f>
        <v/>
      </c>
      <c r="B253" s="69"/>
      <c r="C253" s="158"/>
      <c r="D253" s="158"/>
      <c r="E253" s="158"/>
      <c r="F253" s="158"/>
      <c r="G253" s="141"/>
      <c r="H253" s="142"/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73"/>
      <c r="B287" s="173"/>
      <c r="C287" s="173"/>
      <c r="D287" s="173"/>
      <c r="E287" s="173"/>
      <c r="F287" s="173"/>
      <c r="G287" s="173"/>
      <c r="H287" s="173"/>
      <c r="I287" s="173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 t="str">
        <f>IF(B294="","",COUNTA($B$294:B294))</f>
        <v/>
      </c>
      <c r="B294" s="69"/>
      <c r="C294" s="158"/>
      <c r="D294" s="158"/>
      <c r="E294" s="158"/>
      <c r="F294" s="158"/>
      <c r="G294" s="141"/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3"/>
      <c r="B328" s="183"/>
      <c r="C328" s="183"/>
      <c r="D328" s="183"/>
      <c r="E328" s="183"/>
      <c r="F328" s="183"/>
      <c r="G328" s="183"/>
      <c r="H328" s="183"/>
      <c r="I328" s="183"/>
    </row>
    <row r="329" spans="1:9" ht="20.100000000000001" customHeight="1" x14ac:dyDescent="0.25">
      <c r="A329" s="146">
        <v>7</v>
      </c>
      <c r="B329" s="151" t="s">
        <v>366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302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367</v>
      </c>
      <c r="H333" s="132" t="s">
        <v>368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283</v>
      </c>
      <c r="C335" s="158" t="s">
        <v>284</v>
      </c>
      <c r="D335" s="158"/>
      <c r="E335" s="158"/>
      <c r="F335" s="158" t="s">
        <v>286</v>
      </c>
      <c r="G335" s="141">
        <v>1983</v>
      </c>
      <c r="H335" s="142">
        <v>4403</v>
      </c>
      <c r="I335" s="159" t="s">
        <v>376</v>
      </c>
    </row>
    <row r="336" spans="1:9" ht="12.75" customHeight="1" x14ac:dyDescent="0.25">
      <c r="A336" s="157" t="str">
        <f>IF(B336="","",COUNTA($B$335:B336))</f>
        <v/>
      </c>
      <c r="B336" s="69"/>
      <c r="C336" s="158"/>
      <c r="D336" s="158"/>
      <c r="E336" s="158"/>
      <c r="F336" s="158"/>
      <c r="G336" s="141"/>
      <c r="H336" s="142"/>
      <c r="I336" s="159"/>
    </row>
    <row r="337" spans="1:9" ht="12.75" customHeight="1" x14ac:dyDescent="0.25">
      <c r="A337" s="157" t="str">
        <f>IF(B337="","",COUNTA($B$335:B337))</f>
        <v/>
      </c>
      <c r="B337" s="69"/>
      <c r="C337" s="158"/>
      <c r="D337" s="158"/>
      <c r="E337" s="158"/>
      <c r="F337" s="158"/>
      <c r="G337" s="141"/>
      <c r="H337" s="142"/>
      <c r="I337" s="159"/>
    </row>
    <row r="338" spans="1:9" ht="12.75" customHeight="1" x14ac:dyDescent="0.25">
      <c r="A338" s="157" t="str">
        <f>IF(B338="","",COUNTA($B$335:B338))</f>
        <v/>
      </c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84" t="s">
        <v>335</v>
      </c>
      <c r="B369" s="184"/>
      <c r="C369" s="184"/>
      <c r="D369" s="184"/>
      <c r="E369" s="184"/>
      <c r="F369" s="184"/>
      <c r="G369" s="184"/>
      <c r="H369" s="184"/>
      <c r="I369" s="184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337</v>
      </c>
      <c r="C372" s="132" t="s">
        <v>260</v>
      </c>
      <c r="D372" s="132" t="s">
        <v>350</v>
      </c>
      <c r="E372" s="132" t="s">
        <v>338</v>
      </c>
      <c r="F372" s="132" t="s">
        <v>329</v>
      </c>
      <c r="G372" s="133" t="s">
        <v>348</v>
      </c>
      <c r="H372" s="132" t="s">
        <v>349</v>
      </c>
      <c r="I372" s="132" t="s">
        <v>47</v>
      </c>
    </row>
    <row r="373" spans="1:9" ht="12.75" customHeight="1" x14ac:dyDescent="0.25">
      <c r="A373" s="157">
        <f>IF(B373="","",COUNTA($B$373:B373))</f>
        <v>1</v>
      </c>
      <c r="B373" s="51" t="s">
        <v>192</v>
      </c>
      <c r="C373" s="51" t="s">
        <v>204</v>
      </c>
      <c r="D373" s="51" t="s">
        <v>343</v>
      </c>
      <c r="E373" s="136" t="s">
        <v>372</v>
      </c>
      <c r="F373" s="137">
        <v>1161</v>
      </c>
      <c r="G373" s="137"/>
      <c r="H373" s="138" t="str">
        <f>IF(G373="","",F373*G373)</f>
        <v/>
      </c>
      <c r="I373" s="136"/>
    </row>
    <row r="374" spans="1:9" ht="12.75" customHeight="1" x14ac:dyDescent="0.25">
      <c r="A374" s="157">
        <f>IF(B374="","",COUNTA($B$373:B374))</f>
        <v>2</v>
      </c>
      <c r="B374" s="51" t="s">
        <v>173</v>
      </c>
      <c r="C374" s="51" t="s">
        <v>174</v>
      </c>
      <c r="D374" s="51" t="s">
        <v>344</v>
      </c>
      <c r="E374" s="136" t="s">
        <v>377</v>
      </c>
      <c r="F374" s="137">
        <v>4</v>
      </c>
      <c r="G374" s="137">
        <v>26140</v>
      </c>
      <c r="H374" s="138">
        <f>IF(G374="","",F374*G374)</f>
        <v>104560</v>
      </c>
      <c r="I374" s="136"/>
    </row>
    <row r="375" spans="1:9" ht="12.75" customHeight="1" x14ac:dyDescent="0.25">
      <c r="A375" s="157">
        <f>IF(B375="","",COUNTA($B$373:B375))</f>
        <v>3</v>
      </c>
      <c r="B375" s="51" t="s">
        <v>192</v>
      </c>
      <c r="C375" s="51" t="s">
        <v>158</v>
      </c>
      <c r="D375" s="51" t="s">
        <v>344</v>
      </c>
      <c r="E375" s="136" t="s">
        <v>372</v>
      </c>
      <c r="F375" s="137">
        <v>180</v>
      </c>
      <c r="G375" s="137">
        <v>2500</v>
      </c>
      <c r="H375" s="138">
        <f t="shared" ref="H375:H407" si="0">IF(G375="","",F375*G375)</f>
        <v>450000</v>
      </c>
      <c r="I375" s="136"/>
    </row>
    <row r="376" spans="1:9" ht="12.75" customHeight="1" x14ac:dyDescent="0.25">
      <c r="A376" s="157">
        <f>IF(B376="","",COUNTA($B$373:B376))</f>
        <v>4</v>
      </c>
      <c r="B376" s="51" t="s">
        <v>192</v>
      </c>
      <c r="C376" s="51" t="s">
        <v>206</v>
      </c>
      <c r="D376" s="51" t="s">
        <v>344</v>
      </c>
      <c r="E376" s="136" t="s">
        <v>372</v>
      </c>
      <c r="F376" s="137">
        <v>180</v>
      </c>
      <c r="G376" s="137"/>
      <c r="H376" s="138" t="str">
        <f t="shared" si="0"/>
        <v/>
      </c>
      <c r="I376" s="136"/>
    </row>
    <row r="377" spans="1:9" ht="12.75" customHeight="1" x14ac:dyDescent="0.25">
      <c r="A377" s="157">
        <f>IF(B377="","",COUNTA($B$373:B377))</f>
        <v>5</v>
      </c>
      <c r="B377" s="51" t="s">
        <v>99</v>
      </c>
      <c r="C377" s="51" t="s">
        <v>88</v>
      </c>
      <c r="D377" s="51" t="s">
        <v>344</v>
      </c>
      <c r="E377" s="136" t="s">
        <v>377</v>
      </c>
      <c r="F377" s="137">
        <v>1</v>
      </c>
      <c r="G377" s="137"/>
      <c r="H377" s="138" t="str">
        <f t="shared" si="0"/>
        <v/>
      </c>
      <c r="I377" s="136"/>
    </row>
    <row r="378" spans="1:9" ht="12.75" customHeight="1" x14ac:dyDescent="0.25">
      <c r="A378" s="157" t="str">
        <f>IF(B378="","",COUNTA($B$373:B378))</f>
        <v/>
      </c>
      <c r="B378" s="51"/>
      <c r="C378" s="51"/>
      <c r="D378" s="51"/>
      <c r="E378" s="136"/>
      <c r="F378" s="137"/>
      <c r="G378" s="137"/>
      <c r="H378" s="138" t="str">
        <f t="shared" si="0"/>
        <v/>
      </c>
      <c r="I378" s="136"/>
    </row>
    <row r="379" spans="1:9" ht="12.75" customHeight="1" x14ac:dyDescent="0.25">
      <c r="A379" s="157" t="str">
        <f>IF(B379="","",COUNTA($B$373:B379))</f>
        <v/>
      </c>
      <c r="B379" s="51"/>
      <c r="C379" s="51"/>
      <c r="D379" s="51"/>
      <c r="E379" s="136"/>
      <c r="F379" s="137"/>
      <c r="G379" s="137"/>
      <c r="H379" s="138" t="str">
        <f t="shared" si="0"/>
        <v/>
      </c>
      <c r="I379" s="136"/>
    </row>
    <row r="380" spans="1:9" ht="12.75" customHeight="1" x14ac:dyDescent="0.25">
      <c r="A380" s="157" t="str">
        <f>IF(B380="","",COUNTA($B$373:B380))</f>
        <v/>
      </c>
      <c r="B380" s="51"/>
      <c r="C380" s="51"/>
      <c r="D380" s="51"/>
      <c r="E380" s="136"/>
      <c r="F380" s="137"/>
      <c r="G380" s="137"/>
      <c r="H380" s="138" t="str">
        <f t="shared" si="0"/>
        <v/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369</v>
      </c>
      <c r="H409" s="156">
        <f>SUM(H373:H407)</f>
        <v>554560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  <mergeCell ref="A328:I328"/>
    <mergeCell ref="A123:I123"/>
    <mergeCell ref="B82:I82"/>
    <mergeCell ref="A164:I164"/>
    <mergeCell ref="A205:I205"/>
    <mergeCell ref="A246:I246"/>
    <mergeCell ref="A287:I287"/>
    <mergeCell ref="E22:H22"/>
    <mergeCell ref="E19:H19"/>
    <mergeCell ref="C19:D19"/>
    <mergeCell ref="B39:I39"/>
    <mergeCell ref="F71:I71"/>
    <mergeCell ref="A71:E71"/>
    <mergeCell ref="G34:H34"/>
    <mergeCell ref="G35:H35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Anna</cp:lastModifiedBy>
  <cp:lastPrinted>2017-09-19T08:36:37Z</cp:lastPrinted>
  <dcterms:created xsi:type="dcterms:W3CDTF">2017-08-22T09:44:58Z</dcterms:created>
  <dcterms:modified xsi:type="dcterms:W3CDTF">2017-10-24T11:00:01Z</dcterms:modified>
</cp:coreProperties>
</file>