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\Desktop\КГР\"/>
    </mc:Choice>
  </mc:AlternateContent>
  <workbookProtection workbookPassword="EEB6" lockStructure="1"/>
  <bookViews>
    <workbookView xWindow="0" yWindow="0" windowWidth="28800" windowHeight="14565" tabRatio="615" firstSheet="1" activeTab="1"/>
  </bookViews>
  <sheets>
    <sheet name="Инвентаризация" sheetId="1" state="hidden" r:id="rId1"/>
    <sheet name="Паспорт" sheetId="4" r:id="rId2"/>
  </sheets>
  <calcPr calcId="152511"/>
</workbook>
</file>

<file path=xl/calcChain.xml><?xml version="1.0" encoding="utf-8"?>
<calcChain xmlns="http://schemas.openxmlformats.org/spreadsheetml/2006/main">
  <c r="H374" i="4" l="1"/>
  <c r="H382" i="4"/>
  <c r="H375" i="4"/>
  <c r="H376" i="4"/>
  <c r="H377" i="4"/>
  <c r="H378" i="4"/>
  <c r="H379" i="4"/>
  <c r="H380" i="4"/>
  <c r="H381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373" i="4"/>
  <c r="A374" i="4" l="1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200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1" i="4"/>
  <c r="A202" i="4"/>
  <c r="A203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H409" i="4" l="1"/>
  <c r="A373" i="4" l="1"/>
  <c r="C370" i="1"/>
  <c r="D328" i="1" s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D323" i="1" s="1"/>
  <c r="A335" i="4" l="1"/>
  <c r="G35" i="4"/>
  <c r="F35" i="4"/>
  <c r="C34" i="4"/>
  <c r="C31" i="4"/>
  <c r="C28" i="4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s="1"/>
  <c r="D5" i="1" l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4" i="4" l="1"/>
  <c r="A212" i="4"/>
  <c r="A253" i="4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A171" i="4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0" i="4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4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6" i="4" l="1"/>
  <c r="I126" i="4"/>
  <c r="F126" i="4"/>
  <c r="E126" i="4"/>
  <c r="G126" i="4"/>
  <c r="H126" i="4"/>
  <c r="C126" i="4"/>
  <c r="B10" i="1" l="1"/>
  <c r="E4" i="1"/>
  <c r="E85" i="4" l="1"/>
  <c r="I85" i="4"/>
  <c r="F85" i="4"/>
  <c r="G85" i="4"/>
  <c r="D85" i="4"/>
  <c r="H85" i="4"/>
  <c r="C85" i="4"/>
  <c r="F4" i="1"/>
  <c r="B108" i="1" l="1"/>
  <c r="B107" i="1"/>
  <c r="A106" i="1"/>
  <c r="A107" i="1"/>
  <c r="A108" i="1" s="1"/>
  <c r="H290" i="4" l="1"/>
  <c r="I331" i="4"/>
  <c r="I290" i="4"/>
  <c r="E331" i="4"/>
  <c r="G290" i="4"/>
  <c r="D331" i="4"/>
  <c r="C249" i="4"/>
  <c r="H249" i="4"/>
  <c r="G331" i="4"/>
  <c r="C290" i="4"/>
  <c r="D249" i="4"/>
  <c r="I249" i="4"/>
  <c r="D290" i="4"/>
  <c r="F290" i="4"/>
  <c r="E290" i="4"/>
  <c r="C331" i="4"/>
  <c r="F249" i="4"/>
  <c r="E249" i="4"/>
  <c r="G249" i="4"/>
  <c r="H331" i="4"/>
  <c r="F331" i="4"/>
  <c r="C208" i="4"/>
  <c r="E167" i="4"/>
  <c r="F208" i="4"/>
  <c r="I167" i="4"/>
  <c r="H208" i="4"/>
  <c r="H167" i="4"/>
  <c r="C167" i="4"/>
  <c r="G208" i="4"/>
  <c r="D167" i="4"/>
  <c r="D208" i="4"/>
  <c r="I208" i="4"/>
  <c r="E208" i="4"/>
  <c r="F167" i="4"/>
  <c r="G167" i="4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6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7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8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49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0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1" authorId="0" shapeId="0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<sst xmlns="http://schemas.openxmlformats.org/spreadsheetml/2006/main" count="954" uniqueCount="379">
  <si>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</si>
  <si>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</si>
  <si>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</si>
  <si>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</si>
  <si>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</si>
  <si>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</si>
  <si>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</si>
  <si>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</si>
  <si>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</si>
  <si>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</si>
  <si>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</si>
  <si>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</si>
  <si>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</si>
  <si>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</si>
  <si>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</si>
  <si>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</si>
  <si>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</si>
  <si>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</si>
  <si>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</si>
  <si>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</si>
  <si>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</si>
  <si>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</si>
  <si>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</si>
  <si>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</si>
  <si>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</si>
  <si>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</si>
  <si>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</si>
  <si>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</si>
  <si>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</si>
  <si>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</si>
  <si>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</si>
  <si>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</si>
  <si>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</si>
  <si>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</si>
  <si>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</si>
  <si>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</si>
  <si>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</si>
  <si>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</si>
  <si>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</si>
  <si>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</si>
  <si>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</si>
  <si>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</si>
  <si>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</si>
  <si>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</si>
  <si>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</si>
  <si>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</si>
  <si>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</si>
  <si>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</si>
  <si>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</si>
  <si>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</si>
  <si>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</si>
  <si>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</si>
  <si>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</si>
  <si>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</si>
  <si>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</si>
  <si>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</si>
  <si>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</si>
  <si>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</si>
  <si>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</si>
  <si>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</si>
  <si>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</si>
  <si>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</si>
  <si>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</si>
  <si>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</si>
  <si>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</si>
  <si>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</si>
  <si>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</si>
  <si>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</si>
  <si>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</si>
  <si>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</si>
  <si>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</si>
  <si>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</si>
  <si>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</si>
  <si>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</si>
  <si>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</si>
  <si>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</si>
  <si>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</si>
  <si>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</si>
  <si>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</si>
  <si>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</si>
  <si>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</si>
  <si>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</si>
  <si>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</si>
  <si>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</si>
  <si>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</si>
  <si>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</si>
  <si>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</si>
  <si>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</si>
  <si>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</si>
  <si>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</si>
  <si>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</si>
  <si>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</si>
  <si>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</si>
  <si>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</si>
  <si>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</si>
  <si>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</si>
  <si>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</si>
  <si>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</si>
  <si>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</si>
  <si>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</si>
  <si>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</si>
  <si>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</si>
  <si>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</si>
  <si>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</si>
  <si>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</si>
  <si>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</si>
  <si>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</si>
  <si>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</si>
  <si>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</si>
  <si>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</si>
  <si>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</si>
  <si>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</si>
  <si>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</si>
  <si>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</si>
  <si>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</si>
  <si>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</si>
  <si>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</si>
  <si>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</si>
  <si>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</si>
  <si>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</si>
  <si>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</si>
  <si>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</si>
  <si>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</si>
  <si>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</si>
  <si>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</si>
  <si>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</si>
  <si>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</si>
  <si>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</si>
  <si>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</si>
  <si>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</si>
  <si>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</si>
  <si>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</si>
  <si>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</si>
  <si>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</si>
  <si>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</si>
  <si>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</si>
  <si>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</si>
  <si>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</si>
  <si>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</si>
  <si>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</si>
  <si>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</si>
  <si>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</si>
  <si>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</si>
  <si>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</si>
  <si>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</si>
  <si>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</si>
  <si>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</si>
  <si>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</si>
  <si>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</si>
  <si>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</si>
  <si>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</si>
  <si>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</si>
  <si>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</si>
  <si>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</si>
  <si>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</si>
  <si>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</si>
  <si>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</si>
  <si>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</si>
  <si>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</si>
  <si>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</si>
  <si>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</si>
  <si>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</si>
  <si>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</si>
  <si>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</si>
  <si>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</si>
  <si>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</si>
  <si>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</si>
  <si>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</si>
  <si>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</si>
  <si>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</si>
  <si>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</si>
  <si>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</si>
  <si>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</si>
  <si>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</si>
  <si>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</si>
  <si>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</si>
  <si>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</si>
  <si>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</si>
  <si>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</si>
  <si>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</si>
  <si>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</si>
  <si>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</si>
  <si>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</si>
  <si>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</si>
  <si>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</si>
  <si>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</si>
  <si>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</si>
  <si>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</si>
  <si>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</si>
  <si>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</si>
  <si>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</si>
  <si>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</si>
  <si>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</si>
  <si>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</si>
  <si>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</si>
  <si>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</si>
  <si>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</si>
  <si>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</si>
  <si>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</si>
  <si>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</si>
  <si>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</si>
  <si>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</si>
  <si>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</si>
  <si>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</si>
  <si>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</si>
  <si>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</si>
  <si>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</si>
  <si>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</si>
  <si>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</si>
  <si>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</si>
  <si>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</si>
  <si>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</si>
  <si>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</si>
  <si>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</si>
  <si>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</si>
  <si>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</si>
  <si>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</si>
  <si>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</si>
  <si>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</si>
  <si>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</si>
  <si>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</si>
  <si>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</si>
  <si>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</si>
  <si>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</si>
  <si>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</si>
  <si>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</si>
  <si>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</si>
  <si>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</si>
  <si>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</si>
  <si>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</si>
  <si>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</si>
  <si>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</si>
  <si>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</si>
  <si>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</si>
  <si>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</si>
  <si>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</si>
  <si>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</si>
  <si>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</si>
  <si>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</si>
  <si>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</si>
  <si>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</si>
  <si>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</si>
  <si>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</si>
  <si>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</si>
  <si>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</si>
  <si>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</si>
  <si>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</si>
  <si>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</si>
  <si>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</si>
  <si>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</si>
  <si>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</si>
  <si>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</si>
  <si>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</si>
  <si>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</si>
  <si>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</si>
  <si>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</si>
  <si>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</si>
  <si>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</si>
  <si>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</si>
  <si>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</si>
  <si>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</si>
  <si>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</si>
  <si>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</si>
  <si>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</si>
  <si>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</si>
  <si>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</si>
  <si>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</si>
  <si>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</si>
  <si>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</si>
  <si>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</si>
  <si>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</si>
  <si>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</si>
  <si>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</si>
  <si>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</si>
  <si>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</si>
  <si>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</si>
  <si>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</si>
  <si>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</si>
  <si>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</si>
  <si>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</si>
  <si>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</si>
  <si>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</si>
  <si>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</si>
  <si>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</si>
  <si>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</si>
  <si>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</si>
  <si>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</si>
  <si>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</si>
  <si>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</si>
  <si>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</si>
  <si>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</si>
  <si>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</si>
  <si>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</si>
  <si>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</si>
  <si>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</si>
  <si>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</si>
  <si>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</si>
  <si>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</si>
  <si>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</si>
  <si>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</si>
  <si>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</si>
  <si>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</si>
  <si>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</si>
  <si>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</si>
  <si>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</si>
  <si>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</si>
  <si>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</si>
  <si>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</si>
  <si>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</si>
  <si>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</si>
  <si>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</si>
  <si>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</si>
  <si>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</si>
  <si>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</si>
  <si>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</si>
  <si>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</si>
  <si>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</si>
  <si>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</si>
  <si>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</si>
  <si>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</si>
  <si>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</si>
  <si>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</si>
  <si>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</si>
  <si>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</si>
  <si>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</si>
  <si>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</si>
  <si>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</si>
  <si>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</si>
  <si>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</si>
  <si>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</si>
  <si>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</si>
  <si>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</si>
  <si>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</si>
  <si>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</si>
  <si>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</si>
  <si>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</si>
  <si>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</si>
  <si>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</si>
  <si>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</si>
  <si>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r>
      <t>м</t>
    </r>
    <r>
      <rPr>
        <vertAlign val="superscript"/>
        <sz val="6"/>
        <color theme="1"/>
        <rFont val="Calibri"/>
        <family val="2"/>
        <charset val="204"/>
        <scheme val="minor"/>
      </rPr>
      <t>2</t>
    </r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</si>
  <si>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</si>
  <si>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</si>
  <si>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</si>
  <si>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</si>
  <si>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</si>
  <si>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</si>
  <si>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</si>
  <si>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</si>
  <si>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</si>
  <si>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</si>
  <si>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</si>
  <si>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</si>
  <si>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</si>
  <si>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</si>
  <si>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</si>
  <si>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</si>
  <si>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</si>
  <si>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</si>
  <si>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</si>
  <si>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</si>
  <si>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</si>
  <si>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</si>
  <si>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</si>
  <si>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</si>
  <si>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</si>
  <si>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</si>
  <si>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</si>
  <si>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</si>
  <si>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</si>
  <si>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</si>
  <si>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</si>
  <si>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_____________Е.Н. Абакумов</t>
  </si>
  <si>
    <t>Лопухинское сельское поселение</t>
  </si>
  <si>
    <t>м2</t>
  </si>
  <si>
    <t>ул. Первомайская д.3</t>
  </si>
  <si>
    <t>шт</t>
  </si>
  <si>
    <t>ул. Первомайская д.3- ул. Первомайская д.5</t>
  </si>
  <si>
    <t>ул. Первомайская д.5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</si>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</sst>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vertAlign val="superscript"/>
      <sz val="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49" fontId="34" fillId="0" borderId="0" xfId="0" applyNumberFormat="1" applyFont="1" applyFill="1" applyAlignment="1">
      <alignment vertical="center"/>
    </xf>
    <xf numFmtId="0" fontId="33" fillId="0" borderId="0" xfId="0" applyFont="1" applyBorder="1" applyAlignment="1">
      <alignment horizontal="center" vertical="center"/>
    </xf>
    <xf numFmtId="49" fontId="34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2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356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362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357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358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359</v>
      </c>
      <c r="D31" s="8" t="s">
        <v>95</v>
      </c>
      <c r="E31" t="s">
        <v>360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361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354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355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353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352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368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368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368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347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348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340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341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342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343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344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345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346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9"/>
  <sheetViews>
    <sheetView tabSelected="1" view="pageBreakPreview" topLeftCell="A73" zoomScale="130" zoomScaleNormal="120" zoomScaleSheetLayoutView="130" workbookViewId="0">
      <selection activeCell="D90" sqref="D90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85" t="s">
        <v>319</v>
      </c>
      <c r="H1" s="185"/>
      <c r="I1" s="73"/>
    </row>
    <row r="2" spans="1:9" ht="17.100000000000001" customHeight="1" x14ac:dyDescent="0.3">
      <c r="G2" s="185" t="s">
        <v>320</v>
      </c>
      <c r="H2" s="185"/>
      <c r="I2" s="73"/>
    </row>
    <row r="3" spans="1:9" ht="30" customHeight="1" x14ac:dyDescent="0.3">
      <c r="G3" s="185" t="s">
        <v>371</v>
      </c>
      <c r="H3" s="185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89" t="s">
        <v>309</v>
      </c>
      <c r="E5" s="189"/>
      <c r="F5" s="189"/>
      <c r="G5" s="189"/>
      <c r="H5" s="88"/>
      <c r="I5" s="70"/>
    </row>
    <row r="6" spans="1:9" s="62" customFormat="1" ht="20.100000000000001" customHeight="1" x14ac:dyDescent="0.25">
      <c r="C6" s="89"/>
      <c r="D6" s="188" t="s">
        <v>330</v>
      </c>
      <c r="E6" s="188"/>
      <c r="F6" s="188"/>
      <c r="G6" s="188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0" t="s">
        <v>311</v>
      </c>
      <c r="E8" s="190"/>
      <c r="F8" s="190"/>
      <c r="G8" s="190"/>
      <c r="H8" s="93"/>
      <c r="I8" s="71"/>
    </row>
    <row r="9" spans="1:9" ht="20.100000000000001" customHeight="1" thickBot="1" x14ac:dyDescent="0.3">
      <c r="C9" s="94"/>
      <c r="D9" s="187" t="s">
        <v>372</v>
      </c>
      <c r="E9" s="187"/>
      <c r="F9" s="187"/>
      <c r="G9" s="187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1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43027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2" t="s">
        <v>314</v>
      </c>
      <c r="D16" s="183"/>
      <c r="E16" s="165" t="s">
        <v>376</v>
      </c>
      <c r="F16" s="166"/>
      <c r="G16" s="166"/>
      <c r="H16" s="167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2" t="s">
        <v>317</v>
      </c>
      <c r="D19" s="183"/>
      <c r="E19" s="179">
        <v>3356</v>
      </c>
      <c r="F19" s="180"/>
      <c r="G19" s="180"/>
      <c r="H19" s="181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2" t="s">
        <v>322</v>
      </c>
      <c r="D22" s="183"/>
      <c r="E22" s="165">
        <v>174</v>
      </c>
      <c r="F22" s="166"/>
      <c r="G22" s="166"/>
      <c r="H22" s="167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82" t="s">
        <v>318</v>
      </c>
      <c r="D25" s="183"/>
      <c r="E25" s="82">
        <v>7</v>
      </c>
      <c r="F25" s="82">
        <v>18</v>
      </c>
      <c r="G25" s="82">
        <v>105</v>
      </c>
      <c r="H25" s="82">
        <v>44</v>
      </c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192" t="str">
        <f>IF(D6="общественной территории","Составитель паспорта:","Количество подъездов:")</f>
        <v>Количество подъездов:</v>
      </c>
      <c r="D28" s="193"/>
      <c r="E28" s="165">
        <v>4</v>
      </c>
      <c r="F28" s="166"/>
      <c r="G28" s="166"/>
      <c r="H28" s="167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86" t="str">
        <f>IF(D6="общественной территории","","Составитель паспорта:")</f>
        <v>Составитель паспорта:</v>
      </c>
      <c r="D31" s="186"/>
      <c r="E31" s="191"/>
      <c r="F31" s="191"/>
      <c r="G31" s="191"/>
      <c r="H31" s="191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76"/>
      <c r="H34" s="177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78" t="str">
        <f>IF(D6="общественной территории","","(ФИО)")</f>
        <v>(ФИО)</v>
      </c>
      <c r="H35" s="178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69" t="s">
        <v>331</v>
      </c>
      <c r="C39" s="169"/>
      <c r="D39" s="169"/>
      <c r="E39" s="169"/>
      <c r="F39" s="169"/>
      <c r="G39" s="169"/>
      <c r="H39" s="169"/>
      <c r="I39" s="169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74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73" t="s">
        <v>332</v>
      </c>
      <c r="B71" s="174"/>
      <c r="C71" s="174"/>
      <c r="D71" s="174"/>
      <c r="E71" s="175"/>
      <c r="F71" s="170" t="s">
        <v>333</v>
      </c>
      <c r="G71" s="171"/>
      <c r="H71" s="171"/>
      <c r="I71" s="172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69" t="s">
        <v>259</v>
      </c>
      <c r="C82" s="169"/>
      <c r="D82" s="169"/>
      <c r="E82" s="169"/>
      <c r="F82" s="169"/>
      <c r="G82" s="169"/>
      <c r="H82" s="169"/>
      <c r="I82" s="169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172</v>
      </c>
      <c r="C85" s="55" t="str">
        <f>IFERROR(INDEX(Инвентаризация!$B$9:$I$42,MATCH($B85,Инвентаризация!$B$9:$B$42,0),COLUMN()-1),"")</f>
        <v xml:space="preserve">Покрытие </v>
      </c>
      <c r="D85" s="55" t="str">
        <f>IFERROR(INDEX(Инвентаризация!$B$9:$I$42,MATCH($B85,Инвентаризация!$B$9:$B$42,0),COLUMN()-1),"")</f>
        <v>Нет характеристик</v>
      </c>
      <c r="E85" s="55" t="str">
        <f>IFERROR(INDEX(Инвентаризация!$B$9:$I$42,MATCH($B85,Инвентаризация!$B$9:$B$42,0),COLUMN()-1),"")</f>
        <v>Нет характеристик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Площадь, кв. м</v>
      </c>
      <c r="H85" s="55" t="str">
        <f>IFERROR(INDEX(Инвентаризация!$B$9:$I$42,MATCH($B85,Инвентаризация!$B$9:$B$42,0),COLUMN()-1),"")</f>
        <v>Ширина проезда, м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172</v>
      </c>
      <c r="C89" s="158" t="s">
        <v>48</v>
      </c>
      <c r="D89" s="158"/>
      <c r="E89" s="158"/>
      <c r="F89" s="158" t="s">
        <v>209</v>
      </c>
      <c r="G89" s="141">
        <v>75</v>
      </c>
      <c r="H89" s="142" t="s">
        <v>378</v>
      </c>
      <c r="I89" s="159"/>
    </row>
    <row r="90" spans="1:9" ht="12.75" customHeight="1" x14ac:dyDescent="0.25">
      <c r="A90" s="157">
        <f>IF(B90="","",COUNTA($B$89:B90))</f>
        <v>2</v>
      </c>
      <c r="B90" s="69" t="s">
        <v>176</v>
      </c>
      <c r="C90" s="158" t="s">
        <v>202</v>
      </c>
      <c r="D90" s="158" t="s">
        <v>200</v>
      </c>
      <c r="E90" s="158" t="s">
        <v>360</v>
      </c>
      <c r="F90" s="158" t="s">
        <v>231</v>
      </c>
      <c r="G90" s="141"/>
      <c r="H90" s="142">
        <v>4</v>
      </c>
      <c r="I90" s="159"/>
    </row>
    <row r="91" spans="1:9" ht="12.75" customHeight="1" x14ac:dyDescent="0.25">
      <c r="A91" s="157">
        <f>IF(B91="","",COUNTA($B$89:B91))</f>
        <v>3</v>
      </c>
      <c r="B91" s="69" t="s">
        <v>177</v>
      </c>
      <c r="C91" s="158" t="s">
        <v>179</v>
      </c>
      <c r="D91" s="158"/>
      <c r="E91" s="158"/>
      <c r="F91" s="158" t="s">
        <v>227</v>
      </c>
      <c r="G91" s="141"/>
      <c r="H91" s="142">
        <v>4</v>
      </c>
      <c r="I91" s="159"/>
    </row>
    <row r="92" spans="1:9" ht="12.75" customHeight="1" x14ac:dyDescent="0.25">
      <c r="A92" s="157" t="str">
        <f>IF(B92="","",COUNTA($B$89:B92))</f>
        <v/>
      </c>
      <c r="B92" s="69"/>
      <c r="C92" s="158"/>
      <c r="D92" s="158"/>
      <c r="E92" s="158"/>
      <c r="F92" s="158"/>
      <c r="G92" s="141"/>
      <c r="H92" s="142"/>
      <c r="I92" s="159"/>
    </row>
    <row r="93" spans="1:9" ht="12.75" customHeight="1" x14ac:dyDescent="0.25">
      <c r="A93" s="157" t="str">
        <f>IF(B93="","",COUNTA($B$89:B93))</f>
        <v/>
      </c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 t="str">
        <f>IF(B94="","",COUNTA($B$89:B94))</f>
        <v/>
      </c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60" t="str">
        <f>IF(B121="","",COUNTA($B$89:B121))</f>
        <v/>
      </c>
      <c r="B121" s="69"/>
      <c r="C121" s="161"/>
      <c r="D121" s="161"/>
      <c r="E121" s="161"/>
      <c r="F121" s="161"/>
      <c r="G121" s="143"/>
      <c r="H121" s="144"/>
      <c r="I121" s="162"/>
    </row>
    <row r="123" spans="1:9" ht="20.100000000000001" customHeight="1" x14ac:dyDescent="0.25">
      <c r="A123" s="169" t="s">
        <v>270</v>
      </c>
      <c r="B123" s="169"/>
      <c r="C123" s="169"/>
      <c r="D123" s="169"/>
      <c r="E123" s="169"/>
      <c r="F123" s="169"/>
      <c r="G123" s="169"/>
      <c r="H123" s="169"/>
      <c r="I123" s="169"/>
    </row>
    <row r="124" spans="1:9" ht="20.100000000000001" customHeight="1" x14ac:dyDescent="0.25">
      <c r="A124" s="146">
        <v>2</v>
      </c>
      <c r="B124" s="147" t="s">
        <v>366</v>
      </c>
      <c r="C124" s="50"/>
      <c r="D124" s="50"/>
      <c r="E124" s="50"/>
      <c r="F124" s="50"/>
      <c r="G124" s="50"/>
      <c r="H124" s="50"/>
      <c r="I124" s="50"/>
    </row>
    <row r="125" spans="1:9" ht="12.75" customHeight="1" x14ac:dyDescent="0.25">
      <c r="A125" s="53"/>
      <c r="B125" s="54" t="s">
        <v>278</v>
      </c>
      <c r="C125" s="53"/>
      <c r="D125" s="53"/>
      <c r="E125" s="53"/>
      <c r="F125" s="53"/>
      <c r="G125" s="53"/>
      <c r="H125" s="53"/>
      <c r="I125" s="53"/>
    </row>
    <row r="126" spans="1:9" ht="12.75" customHeight="1" x14ac:dyDescent="0.25">
      <c r="A126" s="53"/>
      <c r="B126" s="60" t="s">
        <v>0</v>
      </c>
      <c r="C126" s="55" t="str">
        <f>IFERROR(INDEX(Инвентаризация!$B$52:$I$284,MATCH($B126,Инвентаризация!$B$52:$B$284,0),COLUMN()-1),"")</f>
        <v>Тип</v>
      </c>
      <c r="D126" s="55" t="str">
        <f>IFERROR(INDEX(Инвентаризация!$B$52:$I$284,MATCH($B126,Инвентаризация!$B$52:$B$284,0),COLUMN()-1),"")</f>
        <v>Нет характеристик</v>
      </c>
      <c r="E126" s="55" t="str">
        <f>IFERROR(INDEX(Инвентаризация!$B$52:$I$284,MATCH($B126,Инвентаризация!$B$52:$B$284,0),COLUMN()-1),"")</f>
        <v>Нет характеристик</v>
      </c>
      <c r="F126" s="55" t="str">
        <f>IFERROR(INDEX(Инвентаризация!$B$52:$I$284,MATCH($B126,Инвентаризация!$B$52:$B$284,0),COLUMN()-1),"")</f>
        <v>Состояние</v>
      </c>
      <c r="G126" s="55" t="str">
        <f>IFERROR(INDEX(Инвентаризация!$B$52:$I$284,MATCH($B126,Инвентаризация!$B$52:$B$284,0),COLUMN()-1),"")</f>
        <v>Площадь, кв. м</v>
      </c>
      <c r="H126" s="55" t="str">
        <f>IFERROR(INDEX(Инвентаризация!$B$52:$I$284,MATCH($B126,Инвентаризация!$B$52:$B$284,0),COLUMN()-1),"")</f>
        <v>Нет характеристик</v>
      </c>
      <c r="I126" s="55" t="str">
        <f>IFERROR(INDEX(Инвентаризация!$B$52:$I$284,MATCH($B126,Инвентаризация!$B$52:$B$284,0),COLUMN()-1),"")</f>
        <v>Комментарии</v>
      </c>
    </row>
    <row r="128" spans="1:9" ht="30" customHeight="1" x14ac:dyDescent="0.25">
      <c r="A128" s="132" t="s">
        <v>261</v>
      </c>
      <c r="B128" s="132" t="s">
        <v>260</v>
      </c>
      <c r="C128" s="132" t="s">
        <v>271</v>
      </c>
      <c r="D128" s="132" t="s">
        <v>272</v>
      </c>
      <c r="E128" s="132" t="s">
        <v>264</v>
      </c>
      <c r="F128" s="132" t="s">
        <v>265</v>
      </c>
      <c r="G128" s="132" t="s">
        <v>266</v>
      </c>
      <c r="H128" s="132" t="s">
        <v>251</v>
      </c>
      <c r="I128" s="132" t="s">
        <v>47</v>
      </c>
    </row>
    <row r="129" spans="1:9" ht="12.75" customHeight="1" x14ac:dyDescent="0.25">
      <c r="A129" s="56" t="s">
        <v>280</v>
      </c>
      <c r="B129" s="56" t="s">
        <v>268</v>
      </c>
      <c r="C129" s="56" t="s">
        <v>268</v>
      </c>
      <c r="D129" s="56" t="s">
        <v>268</v>
      </c>
      <c r="E129" s="56" t="s">
        <v>268</v>
      </c>
      <c r="F129" s="57" t="s">
        <v>268</v>
      </c>
      <c r="G129" s="58" t="s">
        <v>267</v>
      </c>
      <c r="H129" s="56" t="s">
        <v>267</v>
      </c>
      <c r="I129" s="56" t="s">
        <v>269</v>
      </c>
    </row>
    <row r="130" spans="1:9" ht="12.75" customHeight="1" x14ac:dyDescent="0.25">
      <c r="A130" s="157">
        <f>IF(B130="","",COUNTA($B$130:B130))</f>
        <v>1</v>
      </c>
      <c r="B130" s="69" t="s">
        <v>0</v>
      </c>
      <c r="C130" s="158" t="s">
        <v>4</v>
      </c>
      <c r="D130" s="158"/>
      <c r="E130" s="158"/>
      <c r="F130" s="158" t="s">
        <v>232</v>
      </c>
      <c r="G130" s="141">
        <v>1080</v>
      </c>
      <c r="H130" s="142" t="s">
        <v>373</v>
      </c>
      <c r="I130" s="159"/>
    </row>
    <row r="131" spans="1:9" ht="12.75" customHeight="1" x14ac:dyDescent="0.25">
      <c r="A131" s="157">
        <f>IF(B131="","",COUNTA($B$130:B131))</f>
        <v>2</v>
      </c>
      <c r="B131" s="69" t="s">
        <v>24</v>
      </c>
      <c r="C131" s="158" t="s">
        <v>26</v>
      </c>
      <c r="D131" s="158"/>
      <c r="E131" s="158" t="s">
        <v>29</v>
      </c>
      <c r="F131" s="158" t="s">
        <v>275</v>
      </c>
      <c r="G131" s="141"/>
      <c r="H131" s="142">
        <v>4</v>
      </c>
      <c r="I131" s="159"/>
    </row>
    <row r="132" spans="1:9" ht="12.75" customHeight="1" x14ac:dyDescent="0.25">
      <c r="A132" s="157">
        <f>IF(B132="","",COUNTA($B$130:B132))</f>
        <v>3</v>
      </c>
      <c r="B132" s="69" t="s">
        <v>35</v>
      </c>
      <c r="C132" s="158" t="s">
        <v>38</v>
      </c>
      <c r="D132" s="158"/>
      <c r="E132" s="158" t="s">
        <v>12</v>
      </c>
      <c r="F132" s="158" t="s">
        <v>275</v>
      </c>
      <c r="G132" s="141"/>
      <c r="H132" s="142"/>
      <c r="I132" s="159"/>
    </row>
    <row r="133" spans="1:9" ht="12.75" customHeight="1" x14ac:dyDescent="0.25">
      <c r="A133" s="157" t="str">
        <f>IF(B133="","",COUNTA($B$130:B133))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IF(B134="","",COUNTA($B$130:B134))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IF(B135="","",COUNTA($B$130:B135))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IF(B136="","",COUNTA($B$130:B136))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IF(B137="","",COUNTA($B$130:B137))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IF(B138="","",COUNTA($B$130:B138))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IF(B139="","",COUNTA($B$130:B139))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IF(B140="","",COUNTA($B$130:B140))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IF(B141="","",COUNTA($B$130:B141))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IF(B142="","",COUNTA($B$130:B142))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IF(B143="","",COUNTA($B$130:B143))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IF(B144="","",COUNTA($B$130:B144))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IF(B145="","",COUNTA($B$130:B145))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IF(B146="","",COUNTA($B$130:B146))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IF(B147="","",COUNTA($B$130:B147))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IF(B148="","",COUNTA($B$130:B148))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IF(B149="","",COUNTA($B$130:B149))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IF(B150="","",COUNTA($B$130:B150))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IF(B151="","",COUNTA($B$130:B151))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IF(B152="","",COUNTA($B$130:B152))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IF(B153="","",COUNTA($B$130:B153))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IF(B154="","",COUNTA($B$130:B154))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IF(B155="","",COUNTA($B$130:B155))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IF(B156="","",COUNTA($B$130:B156))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IF(B157="","",COUNTA($B$130:B157))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IF(B158="","",COUNTA($B$130:B158))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IF(B159="","",COUNTA($B$130:B159))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IF(B160="","",COUNTA($B$130:B160))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IF(B161="","",COUNTA($B$130:B161))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60" t="str">
        <f>IF(B162="","",COUNTA($B$130:B162))</f>
        <v/>
      </c>
      <c r="B162" s="69"/>
      <c r="C162" s="161"/>
      <c r="D162" s="161"/>
      <c r="E162" s="161"/>
      <c r="F162" s="161"/>
      <c r="G162" s="143"/>
      <c r="H162" s="144"/>
      <c r="I162" s="162"/>
    </row>
    <row r="163" spans="1:9" ht="12.75" customHeight="1" x14ac:dyDescent="0.25">
      <c r="C163" s="52"/>
    </row>
    <row r="164" spans="1:9" ht="20.100000000000001" customHeight="1" x14ac:dyDescent="0.25">
      <c r="A164" s="169"/>
      <c r="B164" s="169"/>
      <c r="C164" s="169"/>
      <c r="D164" s="169"/>
      <c r="E164" s="169"/>
      <c r="F164" s="169"/>
      <c r="G164" s="169"/>
      <c r="H164" s="169"/>
      <c r="I164" s="169"/>
    </row>
    <row r="165" spans="1:9" ht="20.100000000000001" customHeight="1" x14ac:dyDescent="0.25">
      <c r="A165" s="146">
        <v>3</v>
      </c>
      <c r="B165" s="148" t="s">
        <v>365</v>
      </c>
      <c r="C165" s="50"/>
      <c r="D165" s="50"/>
      <c r="E165" s="50"/>
      <c r="F165" s="50"/>
      <c r="G165" s="50"/>
      <c r="H165" s="50"/>
      <c r="I165" s="50"/>
    </row>
    <row r="166" spans="1:9" ht="12.75" customHeight="1" x14ac:dyDescent="0.25">
      <c r="B166" s="54" t="s">
        <v>278</v>
      </c>
    </row>
    <row r="167" spans="1:9" ht="12.75" customHeight="1" x14ac:dyDescent="0.25">
      <c r="B167" s="60" t="s">
        <v>138</v>
      </c>
      <c r="C167" s="55" t="str">
        <f>IFERROR(INDEX(Инвентаризация!$B$52:$I$284,MATCH($B167,Инвентаризация!$B$52:$B$284,0),COLUMN()-1),"")</f>
        <v xml:space="preserve">Покрытие </v>
      </c>
      <c r="D167" s="55" t="str">
        <f>IFERROR(INDEX(Инвентаризация!$B$52:$I$284,MATCH($B167,Инвентаризация!$B$52:$B$284,0),COLUMN()-1),"")</f>
        <v>Нет характеристик</v>
      </c>
      <c r="E167" s="55" t="str">
        <f>IFERROR(INDEX(Инвентаризация!$B$52:$I$284,MATCH($B167,Инвентаризация!$B$52:$B$284,0),COLUMN()-1),"")</f>
        <v>Нет характеристик</v>
      </c>
      <c r="F167" s="55" t="str">
        <f>IFERROR(INDEX(Инвентаризация!$B$52:$I$284,MATCH($B167,Инвентаризация!$B$52:$B$284,0),COLUMN()-1),"")</f>
        <v>Состояние</v>
      </c>
      <c r="G167" s="55" t="str">
        <f>IFERROR(INDEX(Инвентаризация!$B$52:$I$284,MATCH($B167,Инвентаризация!$B$52:$B$284,0),COLUMN()-1),"")</f>
        <v>Размер, м</v>
      </c>
      <c r="H167" s="55" t="str">
        <f>IFERROR(INDEX(Инвентаризация!$B$52:$I$284,MATCH($B167,Инвентаризация!$B$52:$B$284,0),COLUMN()-1),"")</f>
        <v>Перепад высот, м</v>
      </c>
      <c r="I167" s="55" t="str">
        <f>IFERROR(INDEX(Инвентаризация!$B$52:$I$284,MATCH($B167,Инвентаризация!$B$52:$B$284,0),COLUMN()-1),"")</f>
        <v>Комментарии</v>
      </c>
    </row>
    <row r="169" spans="1:9" ht="30" customHeight="1" x14ac:dyDescent="0.25">
      <c r="A169" s="132" t="s">
        <v>261</v>
      </c>
      <c r="B169" s="132" t="s">
        <v>260</v>
      </c>
      <c r="C169" s="132" t="s">
        <v>271</v>
      </c>
      <c r="D169" s="132" t="s">
        <v>277</v>
      </c>
      <c r="E169" s="132" t="s">
        <v>276</v>
      </c>
      <c r="F169" s="145" t="s">
        <v>265</v>
      </c>
      <c r="G169" s="133" t="s">
        <v>266</v>
      </c>
      <c r="H169" s="132" t="s">
        <v>251</v>
      </c>
      <c r="I169" s="132" t="s">
        <v>47</v>
      </c>
    </row>
    <row r="170" spans="1:9" ht="12.75" customHeight="1" x14ac:dyDescent="0.25">
      <c r="A170" s="56" t="s">
        <v>280</v>
      </c>
      <c r="B170" s="56" t="s">
        <v>268</v>
      </c>
      <c r="C170" s="56" t="s">
        <v>268</v>
      </c>
      <c r="D170" s="56" t="s">
        <v>268</v>
      </c>
      <c r="E170" s="56" t="s">
        <v>268</v>
      </c>
      <c r="F170" s="59" t="s">
        <v>268</v>
      </c>
      <c r="G170" s="58" t="s">
        <v>267</v>
      </c>
      <c r="H170" s="56" t="s">
        <v>267</v>
      </c>
      <c r="I170" s="56" t="s">
        <v>269</v>
      </c>
    </row>
    <row r="171" spans="1:9" ht="12.75" customHeight="1" x14ac:dyDescent="0.25">
      <c r="A171" s="157">
        <f>IF(B171="","",COUNTA($B$171:B171))</f>
        <v>1</v>
      </c>
      <c r="B171" s="69" t="s">
        <v>204</v>
      </c>
      <c r="C171" s="158" t="s">
        <v>48</v>
      </c>
      <c r="D171" s="158"/>
      <c r="E171" s="158" t="s">
        <v>323</v>
      </c>
      <c r="F171" s="163" t="s">
        <v>209</v>
      </c>
      <c r="G171" s="141">
        <v>510</v>
      </c>
      <c r="H171" s="142" t="s">
        <v>373</v>
      </c>
      <c r="I171" s="159"/>
    </row>
    <row r="172" spans="1:9" ht="12.75" customHeight="1" x14ac:dyDescent="0.25">
      <c r="A172" s="157" t="str">
        <f>IF(B172="","",COUNTA($B$171:B172))</f>
        <v/>
      </c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IF(B173="","",COUNTA($B$171:B173))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IF(B174="","",COUNTA($B$171:B174))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IF(B175="","",COUNTA($B$171:B175))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IF(B176="","",COUNTA($B$171:B176))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IF(B177="","",COUNTA($B$171:B177))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IF(B178="","",COUNTA($B$171:B178))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IF(B179="","",COUNTA($B$171:B179))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IF(B180="","",COUNTA($B$171:B180))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IF(B181="","",COUNTA($B$171:B181))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IF(B182="","",COUNTA($B$171:B182))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IF(B183="","",COUNTA($B$171:B183))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IF(B184="","",COUNTA($B$171:B184))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IF(B185="","",COUNTA($B$171:B185))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IF(B186="","",COUNTA($B$171:B186))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IF(B187="","",COUNTA($B$171:B187))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IF(B188="","",COUNTA($B$171:B188))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IF(B189="","",COUNTA($B$171:B189))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IF(B190="","",COUNTA($B$171:B190))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IF(B191="","",COUNTA($B$171:B191))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IF(B192="","",COUNTA($B$171:B192))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IF(B193="","",COUNTA($B$171:B193))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IF(B194="","",COUNTA($B$171:B194))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IF(B195="","",COUNTA($B$171:B195))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IF(B196="","",COUNTA($B$171:B196))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IF(B197="","",COUNTA($B$171:B197))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IF(B198="","",COUNTA($B$171:B198))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IF(B199="","",COUNTA($B$171:B199))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IF(B200="","",COUNTA($B$171:B200))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IF(B201="","",COUNTA($B$171:B201))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IF(B202="","",COUNTA($B$171:B202))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60" t="str">
        <f>IF(B203="","",COUNTA($B$171:B203))</f>
        <v/>
      </c>
      <c r="B203" s="69"/>
      <c r="C203" s="161"/>
      <c r="D203" s="161"/>
      <c r="E203" s="161"/>
      <c r="F203" s="164"/>
      <c r="G203" s="143"/>
      <c r="H203" s="144"/>
      <c r="I203" s="162"/>
    </row>
    <row r="205" spans="1:9" ht="20.100000000000001" customHeight="1" x14ac:dyDescent="0.25">
      <c r="A205" s="169"/>
      <c r="B205" s="169"/>
      <c r="C205" s="169"/>
      <c r="D205" s="169"/>
      <c r="E205" s="169"/>
      <c r="F205" s="169"/>
      <c r="G205" s="169"/>
      <c r="H205" s="169"/>
      <c r="I205" s="169"/>
    </row>
    <row r="206" spans="1:9" ht="20.100000000000001" customHeight="1" x14ac:dyDescent="0.25">
      <c r="A206" s="146">
        <v>4</v>
      </c>
      <c r="B206" s="148" t="s">
        <v>364</v>
      </c>
      <c r="C206" s="149"/>
      <c r="D206" s="83"/>
      <c r="E206" s="50"/>
      <c r="F206" s="50"/>
      <c r="G206" s="50"/>
      <c r="H206" s="50"/>
      <c r="I206" s="50"/>
    </row>
    <row r="207" spans="1:9" ht="12.75" customHeight="1" x14ac:dyDescent="0.25">
      <c r="B207" s="54" t="s">
        <v>278</v>
      </c>
    </row>
    <row r="208" spans="1:9" ht="12.75" customHeight="1" x14ac:dyDescent="0.25">
      <c r="B208" s="60" t="s">
        <v>85</v>
      </c>
      <c r="C208" s="55" t="str">
        <f>IFERROR(INDEX(Инвентаризация!$B$52:$I$284,MATCH($B208,Инвентаризация!$B$52:$B$284,0),COLUMN()-1),"")</f>
        <v>Материал</v>
      </c>
      <c r="D208" s="55" t="str">
        <f>IFERROR(INDEX(Инвентаризация!$B$52:$I$284,MATCH($B208,Инвентаризация!$B$52:$B$284,0),COLUMN()-1),"")</f>
        <v>Нет характеристик</v>
      </c>
      <c r="E208" s="55" t="str">
        <f>IFERROR(INDEX(Инвентаризация!$B$52:$I$284,MATCH($B208,Инвентаризация!$B$52:$B$284,0),COLUMN()-1),"")</f>
        <v>Нет характеристик</v>
      </c>
      <c r="F208" s="55" t="str">
        <f>IFERROR(INDEX(Инвентаризация!$B$52:$I$284,MATCH($B208,Инвентаризация!$B$52:$B$284,0),COLUMN()-1),"")</f>
        <v>Состояние</v>
      </c>
      <c r="G208" s="55" t="str">
        <f>IFERROR(INDEX(Инвентаризация!$B$52:$I$284,MATCH($B208,Инвентаризация!$B$52:$B$284,0),COLUMN()-1),"")</f>
        <v>Количество парковочных мест, ед.</v>
      </c>
      <c r="H208" s="55" t="str">
        <f>IFERROR(INDEX(Инвентаризация!$B$52:$I$284,MATCH($B208,Инвентаризация!$B$52:$B$284,0),COLUMN()-1),"")</f>
        <v>Площадь, кв. м</v>
      </c>
      <c r="I208" s="55" t="str">
        <f>IFERROR(INDEX(Инвентаризация!$B$52:$I$284,MATCH($B208,Инвентаризация!$B$52:$B$284,0),COLUMN()-1),"")</f>
        <v>Комментарии</v>
      </c>
    </row>
    <row r="210" spans="1:9" ht="30" customHeight="1" x14ac:dyDescent="0.25">
      <c r="A210" s="132" t="s">
        <v>261</v>
      </c>
      <c r="B210" s="132" t="s">
        <v>260</v>
      </c>
      <c r="C210" s="132" t="s">
        <v>271</v>
      </c>
      <c r="D210" s="132" t="s">
        <v>272</v>
      </c>
      <c r="E210" s="132" t="s">
        <v>264</v>
      </c>
      <c r="F210" s="145" t="s">
        <v>265</v>
      </c>
      <c r="G210" s="133" t="s">
        <v>266</v>
      </c>
      <c r="H210" s="132" t="s">
        <v>251</v>
      </c>
      <c r="I210" s="132" t="s">
        <v>47</v>
      </c>
    </row>
    <row r="211" spans="1:9" ht="12.75" customHeight="1" x14ac:dyDescent="0.25">
      <c r="A211" s="56" t="s">
        <v>280</v>
      </c>
      <c r="B211" s="56" t="s">
        <v>268</v>
      </c>
      <c r="C211" s="56" t="s">
        <v>268</v>
      </c>
      <c r="D211" s="56" t="s">
        <v>268</v>
      </c>
      <c r="E211" s="56" t="s">
        <v>268</v>
      </c>
      <c r="F211" s="59" t="s">
        <v>268</v>
      </c>
      <c r="G211" s="58" t="s">
        <v>267</v>
      </c>
      <c r="H211" s="56" t="s">
        <v>267</v>
      </c>
      <c r="I211" s="56" t="s">
        <v>269</v>
      </c>
    </row>
    <row r="212" spans="1:9" ht="12.75" customHeight="1" x14ac:dyDescent="0.25">
      <c r="A212" s="157" t="str">
        <f>IF(B212="","",COUNTA($B$212:B212))</f>
        <v/>
      </c>
      <c r="B212" s="69"/>
      <c r="C212" s="158"/>
      <c r="D212" s="158"/>
      <c r="E212" s="158"/>
      <c r="F212" s="158"/>
      <c r="G212" s="141"/>
      <c r="H212" s="142"/>
      <c r="I212" s="159"/>
    </row>
    <row r="213" spans="1:9" ht="12.75" customHeight="1" x14ac:dyDescent="0.25">
      <c r="A213" s="157" t="str">
        <f>IF(B213="","",COUNTA($B$212:B213))</f>
        <v/>
      </c>
      <c r="B213" s="69"/>
      <c r="C213" s="158"/>
      <c r="D213" s="158"/>
      <c r="E213" s="158"/>
      <c r="F213" s="158"/>
      <c r="G213" s="141"/>
      <c r="H213" s="142"/>
      <c r="I213" s="159"/>
    </row>
    <row r="214" spans="1:9" ht="12.75" customHeight="1" x14ac:dyDescent="0.25">
      <c r="A214" s="157" t="str">
        <f>IF(B214="","",COUNTA($B$212:B214))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IF(B215="","",COUNTA($B$212:B215))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IF(B216="","",COUNTA($B$212:B216))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IF(B217="","",COUNTA($B$212:B217))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IF(B218="","",COUNTA($B$212:B218))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IF(B219="","",COUNTA($B$212:B219))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IF(B220="","",COUNTA($B$212:B220))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IF(B221="","",COUNTA($B$212:B221))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IF(B222="","",COUNTA($B$212:B222))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IF(B223="","",COUNTA($B$212:B223))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IF(B224="","",COUNTA($B$212:B224))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IF(B225="","",COUNTA($B$212:B225))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IF(B226="","",COUNTA($B$212:B226))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IF(B227="","",COUNTA($B$212:B227))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IF(B228="","",COUNTA($B$212:B228))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IF(B229="","",COUNTA($B$212:B229))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IF(B230="","",COUNTA($B$212:B230))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IF(B231="","",COUNTA($B$212:B231))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IF(B232="","",COUNTA($B$212:B232))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IF(B233="","",COUNTA($B$212:B233))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IF(B234="","",COUNTA($B$212:B234))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IF(B235="","",COUNTA($B$212:B235))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IF(B236="","",COUNTA($B$212:B236))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IF(B237="","",COUNTA($B$212:B237))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IF(B238="","",COUNTA($B$212:B238))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IF(B239="","",COUNTA($B$212:B239))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IF(B240="","",COUNTA($B$212:B240))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IF(B241="","",COUNTA($B$212:B241))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IF(B242="","",COUNTA($B$212:B242))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IF(B243="","",COUNTA($B$212:B243))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60" t="str">
        <f>IF(B244="","",COUNTA($B$212:B244))</f>
        <v/>
      </c>
      <c r="B244" s="69"/>
      <c r="C244" s="161"/>
      <c r="D244" s="161"/>
      <c r="E244" s="161"/>
      <c r="F244" s="161"/>
      <c r="G244" s="143"/>
      <c r="H244" s="144"/>
      <c r="I244" s="162"/>
    </row>
    <row r="246" spans="1:9" ht="20.100000000000001" customHeight="1" x14ac:dyDescent="0.25">
      <c r="A246" s="169"/>
      <c r="B246" s="169"/>
      <c r="C246" s="169"/>
      <c r="D246" s="169"/>
      <c r="E246" s="169"/>
      <c r="F246" s="169"/>
      <c r="G246" s="169"/>
      <c r="H246" s="169"/>
      <c r="I246" s="169"/>
    </row>
    <row r="247" spans="1:9" ht="20.100000000000001" customHeight="1" x14ac:dyDescent="0.25">
      <c r="A247" s="146">
        <v>5</v>
      </c>
      <c r="B247" s="150" t="s">
        <v>363</v>
      </c>
      <c r="C247" s="50"/>
      <c r="D247" s="50"/>
      <c r="E247" s="50"/>
      <c r="F247" s="50"/>
      <c r="G247" s="50"/>
      <c r="H247" s="50"/>
      <c r="I247" s="50"/>
    </row>
    <row r="248" spans="1:9" ht="12.75" customHeight="1" x14ac:dyDescent="0.25">
      <c r="A248" s="61"/>
      <c r="B248" s="54" t="s">
        <v>278</v>
      </c>
    </row>
    <row r="249" spans="1:9" ht="12.75" customHeight="1" x14ac:dyDescent="0.25">
      <c r="A249" s="61"/>
      <c r="B249" s="60" t="s">
        <v>132</v>
      </c>
      <c r="C249" s="55" t="str">
        <f>IFERROR(INDEX(Инвентаризация!$B$52:$I$284,MATCH($B249,Инвентаризация!$B$52:$B$284,0),COLUMN()-1),"")</f>
        <v>Материал</v>
      </c>
      <c r="D249" s="55" t="str">
        <f>IFERROR(INDEX(Инвентаризация!$B$52:$I$284,MATCH($B249,Инвентаризация!$B$52:$B$284,0),COLUMN()-1),"")</f>
        <v>Нет характеристик</v>
      </c>
      <c r="E249" s="55" t="str">
        <f>IFERROR(INDEX(Инвентаризация!$B$52:$I$284,MATCH($B249,Инвентаризация!$B$52:$B$284,0),COLUMN()-1),"")</f>
        <v>Нет характеристик</v>
      </c>
      <c r="F249" s="55" t="str">
        <f>IFERROR(INDEX(Инвентаризация!$B$52:$I$284,MATCH($B249,Инвентаризация!$B$52:$B$284,0),COLUMN()-1),"")</f>
        <v>Состояние</v>
      </c>
      <c r="G249" s="55" t="str">
        <f>IFERROR(INDEX(Инвентаризация!$B$52:$I$284,MATCH($B249,Инвентаризация!$B$52:$B$284,0),COLUMN()-1),"")</f>
        <v>Нет характеристик</v>
      </c>
      <c r="H249" s="55" t="str">
        <f>IFERROR(INDEX(Инвентаризация!$B$52:$I$284,MATCH($B249,Инвентаризация!$B$52:$B$284,0),COLUMN()-1),"")</f>
        <v>Площадь, кв. м</v>
      </c>
      <c r="I249" s="55" t="str">
        <f>IFERROR(INDEX(Инвентаризация!$B$52:$I$284,MATCH($B249,Инвентаризация!$B$52:$B$284,0),COLUMN()-1),"")</f>
        <v>Комментарии</v>
      </c>
    </row>
    <row r="251" spans="1:9" ht="30" customHeight="1" x14ac:dyDescent="0.25">
      <c r="A251" s="132" t="s">
        <v>261</v>
      </c>
      <c r="B251" s="132" t="s">
        <v>260</v>
      </c>
      <c r="C251" s="132" t="s">
        <v>271</v>
      </c>
      <c r="D251" s="132" t="s">
        <v>272</v>
      </c>
      <c r="E251" s="132" t="s">
        <v>264</v>
      </c>
      <c r="F251" s="145" t="s">
        <v>265</v>
      </c>
      <c r="G251" s="133" t="s">
        <v>266</v>
      </c>
      <c r="H251" s="132" t="s">
        <v>251</v>
      </c>
      <c r="I251" s="132" t="s">
        <v>47</v>
      </c>
    </row>
    <row r="252" spans="1:9" ht="12.75" customHeight="1" x14ac:dyDescent="0.25">
      <c r="A252" s="56" t="s">
        <v>280</v>
      </c>
      <c r="B252" s="56" t="s">
        <v>268</v>
      </c>
      <c r="C252" s="56" t="s">
        <v>268</v>
      </c>
      <c r="D252" s="56" t="s">
        <v>268</v>
      </c>
      <c r="E252" s="56" t="s">
        <v>268</v>
      </c>
      <c r="F252" s="59" t="s">
        <v>268</v>
      </c>
      <c r="G252" s="58" t="s">
        <v>267</v>
      </c>
      <c r="H252" s="56" t="s">
        <v>267</v>
      </c>
      <c r="I252" s="56" t="s">
        <v>269</v>
      </c>
    </row>
    <row r="253" spans="1:9" ht="12.75" customHeight="1" x14ac:dyDescent="0.25">
      <c r="A253" s="157" t="str">
        <f>IF(B253="","",COUNTA($B$253:B253))</f>
        <v/>
      </c>
      <c r="B253" s="69"/>
      <c r="C253" s="158"/>
      <c r="D253" s="158"/>
      <c r="E253" s="158"/>
      <c r="F253" s="158"/>
      <c r="G253" s="141"/>
      <c r="H253" s="142"/>
      <c r="I253" s="159"/>
    </row>
    <row r="254" spans="1:9" ht="12.75" customHeight="1" x14ac:dyDescent="0.25">
      <c r="A254" s="157" t="str">
        <f>IF(B254="","",COUNTA($B$253:B254))</f>
        <v/>
      </c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IF(B255="","",COUNTA($B$253:B255))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IF(B256="","",COUNTA($B$253:B256))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IF(B257="","",COUNTA($B$253:B257))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IF(B258="","",COUNTA($B$253:B258))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IF(B259="","",COUNTA($B$253:B259))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IF(B260="","",COUNTA($B$253:B260))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IF(B261="","",COUNTA($B$253:B261))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IF(B262="","",COUNTA($B$253:B262))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IF(B263="","",COUNTA($B$253:B263))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IF(B264="","",COUNTA($B$253:B264))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IF(B265="","",COUNTA($B$253:B265))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IF(B266="","",COUNTA($B$253:B266))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IF(B267="","",COUNTA($B$253:B267))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IF(B268="","",COUNTA($B$253:B268))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IF(B269="","",COUNTA($B$253:B269))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IF(B270="","",COUNTA($B$253:B270))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IF(B271="","",COUNTA($B$253:B271))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IF(B272="","",COUNTA($B$253:B272))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IF(B273="","",COUNTA($B$253:B273))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IF(B274="","",COUNTA($B$253:B274))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IF(B275="","",COUNTA($B$253:B275))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IF(B276="","",COUNTA($B$253:B276))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IF(B277="","",COUNTA($B$253:B277))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IF(B278="","",COUNTA($B$253:B278))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IF(B279="","",COUNTA($B$253:B279))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IF(B280="","",COUNTA($B$253:B280))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IF(B281="","",COUNTA($B$253:B281))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IF(B282="","",COUNTA($B$253:B282))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IF(B283="","",COUNTA($B$253:B283))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IF(B284="","",COUNTA($B$253:B284))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60" t="str">
        <f>IF(B285="","",COUNTA($B$253:B285))</f>
        <v/>
      </c>
      <c r="B285" s="69"/>
      <c r="C285" s="161"/>
      <c r="D285" s="161"/>
      <c r="E285" s="161"/>
      <c r="F285" s="161"/>
      <c r="G285" s="143"/>
      <c r="H285" s="144"/>
      <c r="I285" s="162"/>
    </row>
    <row r="287" spans="1:9" ht="20.100000000000001" customHeight="1" x14ac:dyDescent="0.25">
      <c r="A287" s="169"/>
      <c r="B287" s="169"/>
      <c r="C287" s="169"/>
      <c r="D287" s="169"/>
      <c r="E287" s="169"/>
      <c r="F287" s="169"/>
      <c r="G287" s="169"/>
      <c r="H287" s="169"/>
      <c r="I287" s="169"/>
    </row>
    <row r="288" spans="1:9" ht="20.100000000000001" customHeight="1" x14ac:dyDescent="0.25">
      <c r="A288" s="146">
        <v>6</v>
      </c>
      <c r="B288" s="151" t="s">
        <v>23</v>
      </c>
      <c r="C288" s="84"/>
      <c r="D288" s="50"/>
      <c r="E288" s="50"/>
      <c r="F288" s="50"/>
      <c r="G288" s="50"/>
      <c r="H288" s="50"/>
      <c r="I288" s="50"/>
    </row>
    <row r="289" spans="1:9" ht="12.75" customHeight="1" x14ac:dyDescent="0.25">
      <c r="A289" s="61"/>
      <c r="B289" s="54" t="s">
        <v>278</v>
      </c>
    </row>
    <row r="290" spans="1:9" ht="12.75" customHeight="1" x14ac:dyDescent="0.25">
      <c r="A290" s="61"/>
      <c r="B290" s="60" t="s">
        <v>165</v>
      </c>
      <c r="C290" s="55" t="str">
        <f>IFERROR(INDEX(Инвентаризация!$B$52:$I$284,MATCH($B290,Инвентаризация!$B$52:$B$284,0),COLUMN()-1),"")</f>
        <v>Тип люка</v>
      </c>
      <c r="D290" s="55" t="str">
        <f>IFERROR(INDEX(Инвентаризация!$B$52:$I$284,MATCH($B290,Инвентаризация!$B$52:$B$284,0),COLUMN()-1),"")</f>
        <v>Нет характеристик</v>
      </c>
      <c r="E290" s="55" t="str">
        <f>IFERROR(INDEX(Инвентаризация!$B$52:$I$284,MATCH($B290,Инвентаризация!$B$52:$B$284,0),COLUMN()-1),"")</f>
        <v>Нет характеристик</v>
      </c>
      <c r="F290" s="55" t="str">
        <f>IFERROR(INDEX(Инвентаризация!$B$52:$I$284,MATCH($B290,Инвентаризация!$B$52:$B$284,0),COLUMN()-1),"")</f>
        <v>Состояние</v>
      </c>
      <c r="G290" s="55" t="str">
        <f>IFERROR(INDEX(Инвентаризация!$B$52:$I$284,MATCH($B290,Инвентаризация!$B$52:$B$284,0),COLUMN()-1),"")</f>
        <v>Количество, ед.</v>
      </c>
      <c r="H290" s="55" t="str">
        <f>IFERROR(INDEX(Инвентаризация!$B$52:$I$284,MATCH($B290,Инвентаризация!$B$52:$B$284,0),COLUMN()-1),"")</f>
        <v>Нет характеристик</v>
      </c>
      <c r="I290" s="55" t="str">
        <f>IFERROR(INDEX(Инвентаризация!$B$52:$I$284,MATCH($B290,Инвентаризация!$B$52:$B$284,0),COLUMN()-1),"")</f>
        <v>Комментарии</v>
      </c>
    </row>
    <row r="292" spans="1:9" ht="30" customHeight="1" x14ac:dyDescent="0.25">
      <c r="A292" s="132" t="s">
        <v>261</v>
      </c>
      <c r="B292" s="132" t="s">
        <v>260</v>
      </c>
      <c r="C292" s="132" t="s">
        <v>271</v>
      </c>
      <c r="D292" s="132" t="s">
        <v>272</v>
      </c>
      <c r="E292" s="132" t="s">
        <v>264</v>
      </c>
      <c r="F292" s="145" t="s">
        <v>265</v>
      </c>
      <c r="G292" s="133" t="s">
        <v>266</v>
      </c>
      <c r="H292" s="132" t="s">
        <v>251</v>
      </c>
      <c r="I292" s="132" t="s">
        <v>47</v>
      </c>
    </row>
    <row r="293" spans="1:9" ht="12.75" customHeight="1" x14ac:dyDescent="0.25">
      <c r="A293" s="56" t="s">
        <v>280</v>
      </c>
      <c r="B293" s="56" t="s">
        <v>268</v>
      </c>
      <c r="C293" s="56" t="s">
        <v>268</v>
      </c>
      <c r="D293" s="56" t="s">
        <v>268</v>
      </c>
      <c r="E293" s="56" t="s">
        <v>268</v>
      </c>
      <c r="F293" s="59" t="s">
        <v>268</v>
      </c>
      <c r="G293" s="58" t="s">
        <v>267</v>
      </c>
      <c r="H293" s="56" t="s">
        <v>267</v>
      </c>
      <c r="I293" s="56" t="s">
        <v>269</v>
      </c>
    </row>
    <row r="294" spans="1:9" ht="12.75" customHeight="1" x14ac:dyDescent="0.25">
      <c r="A294" s="157" t="str">
        <f>IF(B294="","",COUNTA($B$294:B294))</f>
        <v/>
      </c>
      <c r="B294" s="69"/>
      <c r="C294" s="158"/>
      <c r="D294" s="158"/>
      <c r="E294" s="158"/>
      <c r="F294" s="158"/>
      <c r="G294" s="141"/>
      <c r="H294" s="142"/>
      <c r="I294" s="159"/>
    </row>
    <row r="295" spans="1:9" ht="12.75" customHeight="1" x14ac:dyDescent="0.25">
      <c r="A295" s="157" t="str">
        <f>IF(B295="","",COUNTA($B$294:B295))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IF(B296="","",COUNTA($B$294:B296))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IF(B297="","",COUNTA($B$294:B297))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IF(B298="","",COUNTA($B$294:B298))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IF(B299="","",COUNTA($B$294:B299))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IF(B300="","",COUNTA($B$294:B300))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IF(B301="","",COUNTA($B$294:B301))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IF(B302="","",COUNTA($B$294:B302))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IF(B303="","",COUNTA($B$294:B303))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IF(B304="","",COUNTA($B$294:B304))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IF(B305="","",COUNTA($B$294:B305))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IF(B306="","",COUNTA($B$294:B306))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IF(B307="","",COUNTA($B$294:B307))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IF(B308="","",COUNTA($B$294:B308))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IF(B309="","",COUNTA($B$294:B309))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IF(B310="","",COUNTA($B$294:B310))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IF(B311="","",COUNTA($B$294:B311))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IF(B312="","",COUNTA($B$294:B312))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IF(B313="","",COUNTA($B$294:B313))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IF(B314="","",COUNTA($B$294:B314))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IF(B315="","",COUNTA($B$294:B315))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IF(B316="","",COUNTA($B$294:B316))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IF(B317="","",COUNTA($B$294:B317))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IF(B318="","",COUNTA($B$294:B318))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IF(B319="","",COUNTA($B$294:B319))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IF(B320="","",COUNTA($B$294:B320))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IF(B321="","",COUNTA($B$294:B321))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IF(B322="","",COUNTA($B$294:B322))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IF(B323="","",COUNTA($B$294:B323))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IF(B324="","",COUNTA($B$294:B324))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IF(B325="","",COUNTA($B$294:B325))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60" t="str">
        <f>IF(B326="","",COUNTA($B$294:B326))</f>
        <v/>
      </c>
      <c r="B326" s="69"/>
      <c r="C326" s="161"/>
      <c r="D326" s="161"/>
      <c r="E326" s="161"/>
      <c r="F326" s="161"/>
      <c r="G326" s="143"/>
      <c r="H326" s="144"/>
      <c r="I326" s="162"/>
    </row>
    <row r="328" spans="1:9" ht="20.100000000000001" customHeight="1" x14ac:dyDescent="0.25">
      <c r="A328" s="168"/>
      <c r="B328" s="168"/>
      <c r="C328" s="168"/>
      <c r="D328" s="168"/>
      <c r="E328" s="168"/>
      <c r="F328" s="168"/>
      <c r="G328" s="168"/>
      <c r="H328" s="168"/>
      <c r="I328" s="168"/>
    </row>
    <row r="329" spans="1:9" ht="20.100000000000001" customHeight="1" x14ac:dyDescent="0.25">
      <c r="A329" s="146">
        <v>7</v>
      </c>
      <c r="B329" s="151" t="s">
        <v>367</v>
      </c>
      <c r="C329" s="61"/>
      <c r="D329" s="85"/>
      <c r="E329" s="61"/>
      <c r="F329" s="61"/>
      <c r="G329" s="61"/>
      <c r="H329" s="61"/>
      <c r="I329" s="61"/>
    </row>
    <row r="330" spans="1:9" ht="12.75" customHeight="1" x14ac:dyDescent="0.25">
      <c r="A330" s="61"/>
      <c r="B330" s="54" t="s">
        <v>278</v>
      </c>
      <c r="C330" s="61"/>
      <c r="D330" s="86"/>
      <c r="E330" s="61"/>
      <c r="F330" s="61"/>
      <c r="G330" s="61"/>
      <c r="H330" s="61"/>
      <c r="I330" s="61"/>
    </row>
    <row r="331" spans="1:9" ht="12.75" customHeight="1" x14ac:dyDescent="0.25">
      <c r="A331" s="61"/>
      <c r="B331" s="60" t="s">
        <v>302</v>
      </c>
      <c r="C331" s="55" t="str">
        <f>IFERROR(INDEX(Инвентаризация!$B$52:$I$319,MATCH($B331,Инвентаризация!$B$52:$B$319,0),COLUMN()-1),"")</f>
        <v>Тип</v>
      </c>
      <c r="D331" s="55" t="str">
        <f>IFERROR(INDEX(Инвентаризация!$B$52:$I$319,MATCH($B331,Инвентаризация!$B$52:$B$319,0),COLUMN()-1),"")</f>
        <v>Нет характеристик</v>
      </c>
      <c r="E331" s="55" t="str">
        <f>IFERROR(INDEX(Инвентаризация!$B$52:$I$319,MATCH($B331,Инвентаризация!$B$52:$B$319,0),COLUMN()-1),"")</f>
        <v>Нет характеристик</v>
      </c>
      <c r="F331" s="55" t="str">
        <f>IFERROR(INDEX(Инвентаризация!$B$52:$I$319,MATCH($B331,Инвентаризация!$B$52:$B$319,0),COLUMN()-1),"")</f>
        <v>Состояние</v>
      </c>
      <c r="G331" s="55" t="str">
        <f>IFERROR(INDEX(Инвентаризация!$B$52:$I$319,MATCH($B331,Инвентаризация!$B$52:$B$319,0),COLUMN()-1),"")</f>
        <v>Год постройки</v>
      </c>
      <c r="H331" s="55" t="str">
        <f>IFERROR(INDEX(Инвентаризация!$B$52:$I$319,MATCH($B331,Инвентаризация!$B$52:$B$319,0),COLUMN()-1),"")</f>
        <v>Площадь, кв. м</v>
      </c>
      <c r="I331" s="55" t="str">
        <f>IFERROR(INDEX(Инвентаризация!$B$52:$I$319,MATCH($B331,Инвентаризация!$B$52:$B$319,0),COLUMN()-1),"")</f>
        <v>Комментарии</v>
      </c>
    </row>
    <row r="333" spans="1:9" ht="30" customHeight="1" x14ac:dyDescent="0.25">
      <c r="A333" s="132" t="s">
        <v>261</v>
      </c>
      <c r="B333" s="132" t="s">
        <v>260</v>
      </c>
      <c r="C333" s="132" t="s">
        <v>271</v>
      </c>
      <c r="D333" s="132" t="s">
        <v>272</v>
      </c>
      <c r="E333" s="132" t="s">
        <v>264</v>
      </c>
      <c r="F333" s="152" t="s">
        <v>265</v>
      </c>
      <c r="G333" s="133" t="s">
        <v>368</v>
      </c>
      <c r="H333" s="132" t="s">
        <v>369</v>
      </c>
      <c r="I333" s="132" t="s">
        <v>47</v>
      </c>
    </row>
    <row r="334" spans="1:9" ht="12.75" customHeight="1" x14ac:dyDescent="0.25">
      <c r="A334" s="56" t="s">
        <v>280</v>
      </c>
      <c r="B334" s="56" t="s">
        <v>268</v>
      </c>
      <c r="C334" s="56" t="s">
        <v>268</v>
      </c>
      <c r="D334" s="56" t="s">
        <v>268</v>
      </c>
      <c r="E334" s="56" t="s">
        <v>268</v>
      </c>
      <c r="F334" s="57" t="s">
        <v>268</v>
      </c>
      <c r="G334" s="58" t="s">
        <v>267</v>
      </c>
      <c r="H334" s="56" t="s">
        <v>267</v>
      </c>
      <c r="I334" s="56" t="s">
        <v>269</v>
      </c>
    </row>
    <row r="335" spans="1:9" ht="12.75" customHeight="1" x14ac:dyDescent="0.25">
      <c r="A335" s="157">
        <f>IF(B335="","",COUNTA($B335:B$335))</f>
        <v>1</v>
      </c>
      <c r="B335" s="69" t="s">
        <v>283</v>
      </c>
      <c r="C335" s="158" t="s">
        <v>284</v>
      </c>
      <c r="D335" s="158"/>
      <c r="E335" s="158"/>
      <c r="F335" s="158" t="s">
        <v>286</v>
      </c>
      <c r="G335" s="141">
        <v>1971</v>
      </c>
      <c r="H335" s="142">
        <v>3586.2</v>
      </c>
      <c r="I335" s="159" t="s">
        <v>374</v>
      </c>
    </row>
    <row r="336" spans="1:9" ht="12.75" customHeight="1" x14ac:dyDescent="0.25">
      <c r="A336" s="157">
        <f>IF(B336="","",COUNTA($B$335:B336))</f>
        <v>2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>
        <v>1969</v>
      </c>
      <c r="H336" s="142">
        <v>3524.2</v>
      </c>
      <c r="I336" s="159" t="s">
        <v>377</v>
      </c>
    </row>
    <row r="337" spans="1:9" ht="12.75" customHeight="1" x14ac:dyDescent="0.25">
      <c r="A337" s="157" t="str">
        <f>IF(B337="","",COUNTA($B$335:B337))</f>
        <v/>
      </c>
      <c r="B337" s="69"/>
      <c r="C337" s="158"/>
      <c r="D337" s="158"/>
      <c r="E337" s="158"/>
      <c r="F337" s="158"/>
      <c r="G337" s="141"/>
      <c r="H337" s="142"/>
      <c r="I337" s="159"/>
    </row>
    <row r="338" spans="1:9" ht="12.75" customHeight="1" x14ac:dyDescent="0.25">
      <c r="A338" s="157" t="str">
        <f>IF(B338="","",COUNTA($B$335:B338))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IF(B339="","",COUNTA($B$335:B339))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IF(B340="","",COUNTA($B$335:B340))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IF(B341="","",COUNTA($B$335:B341))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IF(B342="","",COUNTA($B$335:B342))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IF(B343="","",COUNTA($B$335:B343))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IF(B344="","",COUNTA($B$335:B344))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IF(B345="","",COUNTA($B$335:B345))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IF(B346="","",COUNTA($B$335:B346))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IF(B347="","",COUNTA($B$335:B347))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IF(B348="","",COUNTA($B$335:B348))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IF(B349="","",COUNTA($B$335:B349))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IF(B350="","",COUNTA($B$335:B350))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IF(B351="","",COUNTA($B$335:B351))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IF(B352="","",COUNTA($B$335:B352))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IF(B353="","",COUNTA($B$335:B353))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IF(B354="","",COUNTA($B$335:B354))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IF(B355="","",COUNTA($B$335:B355))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IF(B356="","",COUNTA($B$335:B356))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IF(B357="","",COUNTA($B$335:B357))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IF(B358="","",COUNTA($B$335:B358))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IF(B359="","",COUNTA($B$335:B359))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IF(B360="","",COUNTA($B$335:B360))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IF(B361="","",COUNTA($B$335:B361))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IF(B362="","",COUNTA($B$335:B362))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IF(B363="","",COUNTA($B$335:B363))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IF(B364="","",COUNTA($B$335:B364))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IF(B365="","",COUNTA($B$335:B365))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IF(B366="","",COUNTA($B$335:B366))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60" t="str">
        <f>IF(B367="","",COUNTA($B$335:B367))</f>
        <v/>
      </c>
      <c r="B367" s="69"/>
      <c r="C367" s="161"/>
      <c r="D367" s="161"/>
      <c r="E367" s="161"/>
      <c r="F367" s="161"/>
      <c r="G367" s="143"/>
      <c r="H367" s="144"/>
      <c r="I367" s="162"/>
    </row>
    <row r="368" spans="1:9" ht="12.75" customHeight="1" x14ac:dyDescent="0.25">
      <c r="A368" s="124"/>
    </row>
    <row r="369" spans="1:9" ht="20.100000000000001" customHeight="1" x14ac:dyDescent="0.25">
      <c r="A369" s="184" t="s">
        <v>335</v>
      </c>
      <c r="B369" s="184"/>
      <c r="C369" s="184"/>
      <c r="D369" s="184"/>
      <c r="E369" s="184"/>
      <c r="F369" s="184"/>
      <c r="G369" s="184"/>
      <c r="H369" s="184"/>
      <c r="I369" s="184"/>
    </row>
    <row r="370" spans="1:9" s="28" customFormat="1" ht="20.100000000000001" customHeight="1" x14ac:dyDescent="0.25">
      <c r="A370" s="146">
        <v>8</v>
      </c>
      <c r="B370" s="153"/>
      <c r="C370" s="153"/>
      <c r="D370" s="153"/>
      <c r="E370" s="153"/>
      <c r="F370" s="153"/>
      <c r="G370" s="153"/>
      <c r="H370" s="153"/>
      <c r="I370" s="153"/>
    </row>
    <row r="371" spans="1:9" ht="12.75" customHeight="1" x14ac:dyDescent="0.25">
      <c r="A371" s="124"/>
      <c r="C371" s="131"/>
    </row>
    <row r="372" spans="1:9" ht="30" customHeight="1" x14ac:dyDescent="0.25">
      <c r="A372" s="132" t="s">
        <v>261</v>
      </c>
      <c r="B372" s="132" t="s">
        <v>337</v>
      </c>
      <c r="C372" s="132" t="s">
        <v>260</v>
      </c>
      <c r="D372" s="132" t="s">
        <v>351</v>
      </c>
      <c r="E372" s="132" t="s">
        <v>338</v>
      </c>
      <c r="F372" s="132" t="s">
        <v>329</v>
      </c>
      <c r="G372" s="133" t="s">
        <v>349</v>
      </c>
      <c r="H372" s="132" t="s">
        <v>350</v>
      </c>
      <c r="I372" s="132" t="s">
        <v>47</v>
      </c>
    </row>
    <row r="373" spans="1:9" ht="12.75" customHeight="1" x14ac:dyDescent="0.25">
      <c r="A373" s="157">
        <f>IF(B373="","",COUNTA($B$373:B373))</f>
        <v>1</v>
      </c>
      <c r="B373" s="51" t="s">
        <v>44</v>
      </c>
      <c r="C373" s="51" t="s">
        <v>35</v>
      </c>
      <c r="D373" s="51" t="s">
        <v>340</v>
      </c>
      <c r="E373" s="136" t="s">
        <v>339</v>
      </c>
      <c r="F373" s="137">
        <v>0</v>
      </c>
      <c r="G373" s="137">
        <v>0</v>
      </c>
      <c r="H373" s="138">
        <f>IF(G373="","",F373*G373)</f>
        <v>0</v>
      </c>
      <c r="I373" s="136"/>
    </row>
    <row r="374" spans="1:9" ht="12.75" customHeight="1" x14ac:dyDescent="0.25">
      <c r="A374" s="157">
        <f>IF(B374="","",COUNTA($B$373:B374))</f>
        <v>2</v>
      </c>
      <c r="B374" s="51" t="s">
        <v>173</v>
      </c>
      <c r="C374" s="51" t="s">
        <v>176</v>
      </c>
      <c r="D374" s="51" t="s">
        <v>345</v>
      </c>
      <c r="E374" s="136" t="s">
        <v>375</v>
      </c>
      <c r="F374" s="137">
        <v>8</v>
      </c>
      <c r="G374" s="137">
        <v>12600</v>
      </c>
      <c r="H374" s="138">
        <f>IF(G374="","",F374*G374)</f>
        <v>100800</v>
      </c>
      <c r="I374" s="136"/>
    </row>
    <row r="375" spans="1:9" ht="12.75" customHeight="1" x14ac:dyDescent="0.25">
      <c r="A375" s="157">
        <f>IF(B375="","",COUNTA($B$373:B375))</f>
        <v>3</v>
      </c>
      <c r="B375" s="51" t="s">
        <v>192</v>
      </c>
      <c r="C375" s="51" t="s">
        <v>158</v>
      </c>
      <c r="D375" s="51" t="s">
        <v>345</v>
      </c>
      <c r="E375" s="136" t="s">
        <v>373</v>
      </c>
      <c r="F375" s="137">
        <v>120</v>
      </c>
      <c r="G375" s="137">
        <v>2500</v>
      </c>
      <c r="H375" s="138">
        <f t="shared" ref="H375:H407" si="0">IF(G375="","",F375*G375)</f>
        <v>300000</v>
      </c>
      <c r="I375" s="136"/>
    </row>
    <row r="376" spans="1:9" ht="12.75" customHeight="1" x14ac:dyDescent="0.25">
      <c r="A376" s="157">
        <f>IF(B376="","",COUNTA($B$373:B376))</f>
        <v>4</v>
      </c>
      <c r="B376" s="51" t="s">
        <v>192</v>
      </c>
      <c r="C376" s="51" t="s">
        <v>204</v>
      </c>
      <c r="D376" s="51" t="s">
        <v>344</v>
      </c>
      <c r="E376" s="136" t="s">
        <v>373</v>
      </c>
      <c r="F376" s="137">
        <v>510</v>
      </c>
      <c r="G376" s="137"/>
      <c r="H376" s="138" t="str">
        <f t="shared" si="0"/>
        <v/>
      </c>
      <c r="I376" s="136"/>
    </row>
    <row r="377" spans="1:9" ht="12.75" customHeight="1" x14ac:dyDescent="0.25">
      <c r="A377" s="157">
        <f>IF(B377="","",COUNTA($B$373:B377))</f>
        <v>5</v>
      </c>
      <c r="B377" s="51" t="s">
        <v>173</v>
      </c>
      <c r="C377" s="51" t="s">
        <v>174</v>
      </c>
      <c r="D377" s="51" t="s">
        <v>345</v>
      </c>
      <c r="E377" s="136" t="s">
        <v>375</v>
      </c>
      <c r="F377" s="137">
        <v>2</v>
      </c>
      <c r="G377" s="137">
        <v>26140</v>
      </c>
      <c r="H377" s="138">
        <f t="shared" si="0"/>
        <v>52280</v>
      </c>
      <c r="I377" s="136"/>
    </row>
    <row r="378" spans="1:9" ht="12.75" customHeight="1" x14ac:dyDescent="0.25">
      <c r="A378" s="157" t="str">
        <f>IF(B378="","",COUNTA($B$373:B378))</f>
        <v/>
      </c>
      <c r="B378" s="51"/>
      <c r="C378" s="51"/>
      <c r="D378" s="51"/>
      <c r="E378" s="136"/>
      <c r="F378" s="137"/>
      <c r="G378" s="137"/>
      <c r="H378" s="138" t="str">
        <f t="shared" si="0"/>
        <v/>
      </c>
      <c r="I378" s="136"/>
    </row>
    <row r="379" spans="1:9" ht="12.75" customHeight="1" x14ac:dyDescent="0.25">
      <c r="A379" s="157" t="str">
        <f>IF(B379="","",COUNTA($B$373:B379))</f>
        <v/>
      </c>
      <c r="B379" s="51"/>
      <c r="C379" s="51"/>
      <c r="D379" s="51"/>
      <c r="E379" s="136"/>
      <c r="F379" s="137"/>
      <c r="G379" s="137"/>
      <c r="H379" s="138" t="str">
        <f t="shared" si="0"/>
        <v/>
      </c>
      <c r="I379" s="136"/>
    </row>
    <row r="380" spans="1:9" ht="12.75" customHeight="1" x14ac:dyDescent="0.25">
      <c r="A380" s="157" t="str">
        <f>IF(B380="","",COUNTA($B$373:B380))</f>
        <v/>
      </c>
      <c r="B380" s="51"/>
      <c r="C380" s="51"/>
      <c r="D380" s="51"/>
      <c r="E380" s="136"/>
      <c r="F380" s="137"/>
      <c r="G380" s="137"/>
      <c r="H380" s="138" t="str">
        <f t="shared" si="0"/>
        <v/>
      </c>
      <c r="I380" s="136"/>
    </row>
    <row r="381" spans="1:9" ht="12.75" customHeight="1" x14ac:dyDescent="0.25">
      <c r="A381" s="157" t="str">
        <f>IF(B381="","",COUNTA($B$373:B381))</f>
        <v/>
      </c>
      <c r="B381" s="51"/>
      <c r="C381" s="51"/>
      <c r="D381" s="51"/>
      <c r="E381" s="136"/>
      <c r="F381" s="137"/>
      <c r="G381" s="137"/>
      <c r="H381" s="138" t="str">
        <f t="shared" si="0"/>
        <v/>
      </c>
      <c r="I381" s="136"/>
    </row>
    <row r="382" spans="1:9" ht="12.75" customHeight="1" x14ac:dyDescent="0.25">
      <c r="A382" s="157" t="str">
        <f>IF(B382="","",COUNTA($B$373:B382))</f>
        <v/>
      </c>
      <c r="B382" s="51"/>
      <c r="C382" s="51"/>
      <c r="D382" s="51"/>
      <c r="E382" s="136"/>
      <c r="F382" s="137"/>
      <c r="G382" s="137"/>
      <c r="H382" s="138" t="str">
        <f>IF(G382="","",F382*G382)</f>
        <v/>
      </c>
      <c r="I382" s="136"/>
    </row>
    <row r="383" spans="1:9" ht="12.75" customHeight="1" x14ac:dyDescent="0.25">
      <c r="A383" s="157" t="str">
        <f>IF(B383="","",COUNTA($B$373:B383))</f>
        <v/>
      </c>
      <c r="B383" s="51"/>
      <c r="C383" s="51"/>
      <c r="D383" s="51"/>
      <c r="E383" s="136"/>
      <c r="F383" s="137"/>
      <c r="G383" s="137"/>
      <c r="H383" s="138" t="str">
        <f t="shared" si="0"/>
        <v/>
      </c>
      <c r="I383" s="136"/>
    </row>
    <row r="384" spans="1:9" ht="12.75" customHeight="1" x14ac:dyDescent="0.25">
      <c r="A384" s="157" t="str">
        <f>IF(B384="","",COUNTA($B$373:B384))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IF(B385="","",COUNTA($B$373:B385))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IF(B386="","",COUNTA($B$373:B386))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IF(B387="","",COUNTA($B$373:B387))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IF(B388="","",COUNTA($B$373:B388))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IF(B389="","",COUNTA($B$373:B389))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IF(B390="","",COUNTA($B$373:B390))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IF(B391="","",COUNTA($B$373:B391))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IF(B392="","",COUNTA($B$373:B392))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IF(B393="","",COUNTA($B$373:B393))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IF(B394="","",COUNTA($B$373:B394))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IF(B395="","",COUNTA($B$373:B395))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IF(B396="","",COUNTA($B$373:B396))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IF(B397="","",COUNTA($B$373:B397))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IF(B398="","",COUNTA($B$373:B398))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IF(B399="","",COUNTA($B$373:B399))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IF(B400="","",COUNTA($B$373:B400))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IF(B401="","",COUNTA($B$373:B401))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IF(B402="","",COUNTA($B$373:B402))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IF(B403="","",COUNTA($B$373:B403))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IF(B404="","",COUNTA($B$373:B404))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IF(B405="","",COUNTA($B$373:B405))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IF(B406="","",COUNTA($B$373:B406))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60" t="str">
        <f>IF(B407="","",COUNTA($B$373:B407))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24"/>
      <c r="G408" s="154"/>
    </row>
    <row r="409" spans="1:9" ht="12.75" customHeight="1" x14ac:dyDescent="0.25">
      <c r="A409" s="124"/>
      <c r="G409" s="155" t="s">
        <v>370</v>
      </c>
      <c r="H409" s="156">
        <f>SUM(H373:H407)</f>
        <v>453080</v>
      </c>
    </row>
  </sheetData>
  <sheetProtection password="EEB6" sheet="1" objects="1" scenarios="1" insertRows="0" deleteRows="0"/>
  <protectedRanges>
    <protectedRange sqref="A373:G407 I373:I407" name="Ремонт"/>
    <protectedRange sqref="G3" name="Глава"/>
    <protectedRange sqref="B85 B126 B167 B208 B249 B290 B331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0:I162 A89:I121 A171:I203 A212:I244 A253:I285 A294:I326 A335:I367" name="Перечни"/>
    <protectedRange sqref="A40:I80" name="Схема"/>
  </protectedRanges>
  <dataConsolidate/>
  <mergeCells count="31">
    <mergeCell ref="A369:I369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8:I328"/>
    <mergeCell ref="A123:I123"/>
    <mergeCell ref="B82:I82"/>
    <mergeCell ref="A164:I164"/>
    <mergeCell ref="A205:I205"/>
    <mergeCell ref="A246:I246"/>
    <mergeCell ref="A287:I287"/>
    <mergeCell ref="B39:I39"/>
    <mergeCell ref="F71:I71"/>
    <mergeCell ref="A71:E71"/>
    <mergeCell ref="G34:H34"/>
    <mergeCell ref="G35:H35"/>
    <mergeCell ref="E22:H22"/>
    <mergeCell ref="E19:H19"/>
    <mergeCell ref="C19:D19"/>
  </mergeCells>
  <conditionalFormatting sqref="A130:A163 A89:A122 A171:A204 A212:A245 A253:A286 A294:A327 A335:A368 A371 A373:A409">
    <cfRule type="expression" dxfId="11" priority="71">
      <formula>A89&lt;&gt;""</formula>
    </cfRule>
  </conditionalFormatting>
  <conditionalFormatting sqref="C85:I85 C126:I126 C167:I167 C208:I208 C249:I249 C290:I290 C331:I331">
    <cfRule type="expression" dxfId="10" priority="27">
      <formula>C85="Нет характеристик"</formula>
    </cfRule>
  </conditionalFormatting>
  <conditionalFormatting sqref="E31:H31">
    <cfRule type="expression" dxfId="9" priority="20">
      <formula>$D$6="дворовой территории"</formula>
    </cfRule>
  </conditionalFormatting>
  <conditionalFormatting sqref="F34:H34">
    <cfRule type="expression" dxfId="8" priority="19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4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5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B370</xm:sqref>
        </x14:conditionalFormatting>
        <x14:conditionalFormatting xmlns:xm="http://schemas.microsoft.com/office/excel/2006/main">
          <x14:cfRule type="expression" priority="76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7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C130:F163 G163:I163 C89:F121 C171:F204 C212:F245 C253:F286 C294:F327 C335:F368</xm:sqref>
        </x14:conditionalFormatting>
        <x14:conditionalFormatting xmlns:xm="http://schemas.microsoft.com/office/excel/2006/main">
          <x14:cfRule type="expression" priority="72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3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G130:I162 G89:I121 G171:I204 G212:I245 G253:I286 G294:I327 G335:I368</xm:sqref>
        </x14:conditionalFormatting>
        <x14:conditionalFormatting xmlns:xm="http://schemas.microsoft.com/office/excel/2006/main">
          <x14:cfRule type="expression" priority="1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A369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B126 B130:B162</xm:sqref>
        </x14:dataValidation>
        <x14:dataValidation type="list" allowBlank="1" showInputMessage="1" showErrorMessage="1">
          <x14:formula1>
            <xm:f>INDIRECT(INDEX(Инвентаризация!$B$52:$I$284,MATCH($B130,Инвентаризация!$B$52:$B$284,0)+1,COLUMN()-1))</xm:f>
          </x14:formula1>
          <xm:sqref>C130:F162 C171:F203 C212:F244 C253:F285 C294:F326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B167 B171:B203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B208 B212:B244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B249 B253:B285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B290 B294:B326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B89:B121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B331 B335:B367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C89:F121</xm:sqref>
        </x14:dataValidation>
        <x14:dataValidation type="list" allowBlank="1" showInputMessage="1" showErrorMessage="1">
          <x14:formula1>
            <xm:f>INDIRECT(INDEX(Инвентаризация!$B$52:$I$319,MATCH($B335,Инвентаризация!$B$52:$B$319,0)+1,COLUMN()-1))</xm:f>
          </x14:formula1>
          <xm:sqref>C335:F367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B373:B407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D373:D407</xm:sqref>
        </x14:dataValidation>
        <x14:dataValidation type="list" allowBlank="1" showInputMessage="1" showErrorMessage="1">
          <x14:formula1>
            <xm:f>INDIRECT(INDEX(Инвентаризация!$B$330:$D$380,MATCH($B373,Инвентаризация!$C$330:$C$380,0),3))</xm:f>
          </x14:formula1>
          <xm:sqref>C373:C407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Anna</cp:lastModifiedBy>
  <cp:lastPrinted>2017-09-19T08:36:37Z</cp:lastPrinted>
  <dcterms:created xsi:type="dcterms:W3CDTF">2017-08-22T09:44:58Z</dcterms:created>
  <dcterms:modified xsi:type="dcterms:W3CDTF">2017-10-23T09:11:23Z</dcterms:modified>
</cp:coreProperties>
</file>